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760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calcId="125725"/>
</workbook>
</file>

<file path=xl/calcChain.xml><?xml version="1.0" encoding="utf-8"?>
<calcChain xmlns="http://schemas.openxmlformats.org/spreadsheetml/2006/main">
  <c r="R158" i="3"/>
  <c r="Q158"/>
  <c r="E102"/>
  <c r="E115"/>
  <c r="E106"/>
  <c r="E73"/>
  <c r="E177"/>
  <c r="E176" s="1"/>
  <c r="E175" s="1"/>
  <c r="E171"/>
  <c r="E170" s="1"/>
  <c r="E168"/>
  <c r="E167" l="1"/>
  <c r="E166" s="1"/>
  <c r="E165" s="1"/>
  <c r="R102"/>
  <c r="Q102"/>
  <c r="E24"/>
  <c r="E23" s="1"/>
  <c r="E22" s="1"/>
  <c r="E21" s="1"/>
  <c r="R21" s="1"/>
  <c r="G153"/>
  <c r="G152" s="1"/>
  <c r="G151" s="1"/>
  <c r="J161"/>
  <c r="J160" s="1"/>
  <c r="J159" s="1"/>
  <c r="F143"/>
  <c r="F132"/>
  <c r="E127"/>
  <c r="E126" s="1"/>
  <c r="E105"/>
  <c r="E100"/>
  <c r="E98"/>
  <c r="E95"/>
  <c r="E89"/>
  <c r="E83"/>
  <c r="E82" s="1"/>
  <c r="E49"/>
  <c r="E34"/>
  <c r="E29"/>
  <c r="Q165" l="1"/>
  <c r="R165"/>
  <c r="F131"/>
  <c r="F130" s="1"/>
  <c r="F129" s="1"/>
  <c r="F184" s="1"/>
  <c r="E97"/>
  <c r="J13"/>
  <c r="J8" s="1"/>
  <c r="D8" s="1"/>
  <c r="J158"/>
  <c r="J184" s="1"/>
  <c r="G13"/>
  <c r="G6" s="1"/>
  <c r="D6" s="1"/>
  <c r="G150"/>
  <c r="G184" s="1"/>
  <c r="E28"/>
  <c r="E27" s="1"/>
  <c r="Q21"/>
  <c r="E104"/>
  <c r="E103" s="1"/>
  <c r="E88"/>
  <c r="C28" i="2"/>
  <c r="D28"/>
  <c r="E28"/>
  <c r="F28"/>
  <c r="G28"/>
  <c r="H28"/>
  <c r="C42"/>
  <c r="D42"/>
  <c r="E42"/>
  <c r="F42"/>
  <c r="G42"/>
  <c r="H42"/>
  <c r="B42"/>
  <c r="B28"/>
  <c r="C14"/>
  <c r="D14"/>
  <c r="E14"/>
  <c r="F14"/>
  <c r="G14"/>
  <c r="H14"/>
  <c r="G12" i="1"/>
  <c r="H12"/>
  <c r="F12"/>
  <c r="E87" i="3" l="1"/>
  <c r="E26" s="1"/>
  <c r="Q129"/>
  <c r="Q5" s="1"/>
  <c r="R129"/>
  <c r="R5" s="1"/>
  <c r="R150"/>
  <c r="R6" s="1"/>
  <c r="Q150"/>
  <c r="Q6" s="1"/>
  <c r="R8"/>
  <c r="Q8"/>
  <c r="F13"/>
  <c r="F5" s="1"/>
  <c r="D5" s="1"/>
  <c r="R87" l="1"/>
  <c r="Q87"/>
  <c r="R26"/>
  <c r="Q26"/>
  <c r="E15"/>
  <c r="G22" i="1"/>
  <c r="H22"/>
  <c r="F22"/>
  <c r="E184" i="3" l="1"/>
  <c r="D184" s="1"/>
  <c r="Q15"/>
  <c r="Q4" s="1"/>
  <c r="Q13" s="1"/>
  <c r="Q184" s="1"/>
  <c r="R15"/>
  <c r="R4" s="1"/>
  <c r="R13" s="1"/>
  <c r="R184" s="1"/>
  <c r="E13"/>
  <c r="E4" s="1"/>
  <c r="D4" s="1"/>
  <c r="D13" s="1"/>
  <c r="B15" i="2"/>
  <c r="B29"/>
  <c r="B43"/>
</calcChain>
</file>

<file path=xl/sharedStrings.xml><?xml version="1.0" encoding="utf-8"?>
<sst xmlns="http://schemas.openxmlformats.org/spreadsheetml/2006/main" count="289" uniqueCount="194">
  <si>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</si>
  <si>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</si>
  <si>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</si>
  <si>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</si>
  <si>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</si>
  <si>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</si>
  <si>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</si>
  <si>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</si>
  <si>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</si>
  <si>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</si>
  <si>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</si>
  <si>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</si>
  <si>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</si>
  <si>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</si>
  <si>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</si>
  <si>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</si>
  <si>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</si>
  <si>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</si>
  <si>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</si>
  <si>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</si>
  <si>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</si>
  <si>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</si>
  <si>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</si>
  <si>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</si>
  <si>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</si>
  <si>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</si>
  <si>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</si>
  <si>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</si>
  <si>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</si>
  <si>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</si>
  <si>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</si>
  <si>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</si>
  <si>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</si>
  <si>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</si>
  <si>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</si>
  <si>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</si>
  <si>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</si>
  <si>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</si>
  <si>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</si>
  <si>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</si>
  <si>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</si>
  <si>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</si>
  <si>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</si>
  <si>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</si>
  <si>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</si>
  <si>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konto</t>
  </si>
  <si>
    <t>opći prihodi i primici</t>
  </si>
  <si>
    <t>X</t>
  </si>
  <si>
    <t>vlastiti prihodi PK</t>
  </si>
  <si>
    <t>šifra</t>
  </si>
  <si>
    <t>Prihodi za posebne namjene
(65264)</t>
  </si>
  <si>
    <t>sufinanciranje cijene usluge</t>
  </si>
  <si>
    <t>Pomoći EU
(631;632)</t>
  </si>
  <si>
    <t>pomoći EU i međ. organizacija</t>
  </si>
  <si>
    <t xml:space="preserve">PK 661 </t>
  </si>
  <si>
    <t xml:space="preserve">PK 65264 </t>
  </si>
  <si>
    <t xml:space="preserve">PK 631; 632 </t>
  </si>
  <si>
    <t xml:space="preserve">prihodi iz drugih proračuna </t>
  </si>
  <si>
    <t>PK 633; 634; 636</t>
  </si>
  <si>
    <t>Donacije
 (663)</t>
  </si>
  <si>
    <t>Prihodi od prodaje nefinancijske imovine 
(71; 72; 73; 74)</t>
  </si>
  <si>
    <t>PK 663</t>
  </si>
  <si>
    <t>donacije</t>
  </si>
  <si>
    <t>PK 71; 72; 73; 74</t>
  </si>
  <si>
    <t>prihodi od prodaje imovine</t>
  </si>
  <si>
    <t>PK 82; 84</t>
  </si>
  <si>
    <t>PK 81; 83; 85</t>
  </si>
  <si>
    <t>primici od zaduživanja</t>
  </si>
  <si>
    <t>primici od financijske imovine</t>
  </si>
  <si>
    <t>Namjenski primici od zaduživanja
(82; 84)</t>
  </si>
  <si>
    <t>Namjenski primici od financ. imo.
(81; 83; 85)</t>
  </si>
  <si>
    <t>PROJEKCIJA PLANA ZA 2017.</t>
  </si>
  <si>
    <t>UKUPNO</t>
  </si>
  <si>
    <t>Vlastiti prihodi
(661)</t>
  </si>
  <si>
    <t>Pomoći
iz drugih
prorač.</t>
  </si>
  <si>
    <t>(633)</t>
  </si>
  <si>
    <t>(634)</t>
  </si>
  <si>
    <t>(636)</t>
  </si>
  <si>
    <t xml:space="preserve">
(631)</t>
  </si>
  <si>
    <t xml:space="preserve">
(632)</t>
  </si>
  <si>
    <t>x</t>
  </si>
  <si>
    <t>PRIJEDLOG PLANA ZA 2016.</t>
  </si>
  <si>
    <t>PROJEKCIJA PLANA ZA 2018.</t>
  </si>
  <si>
    <t>61; 64; 68;</t>
  </si>
  <si>
    <t>Prijedlog plana 
za 2016.</t>
  </si>
  <si>
    <t>Projekcija plana
za 2017.</t>
  </si>
  <si>
    <t>Projekcija plana 
za 2018.</t>
  </si>
  <si>
    <t>2017.</t>
  </si>
  <si>
    <t>2018.</t>
  </si>
  <si>
    <t>Ukupno prihodi i primici za 2017.</t>
  </si>
  <si>
    <t>Ukupno prihodi i primici za 2018.</t>
  </si>
  <si>
    <t>RASHODI ZAKONSKOG STANDARDA</t>
  </si>
  <si>
    <t>Prihodi iz pripadajućeg proračuna (671)</t>
  </si>
  <si>
    <t>Rashodi za dodatna ulaganja na nefinancijskoj imovini</t>
  </si>
  <si>
    <t>Dodatna ulaganja na građevinskim objektima</t>
  </si>
  <si>
    <t>PRIHODI IZ DRUGIH PRORAČUNA</t>
  </si>
  <si>
    <t>ŽUPANIJSKA NATJECANJA</t>
  </si>
  <si>
    <t>POMOĆNICI U NASTAVI</t>
  </si>
  <si>
    <t>PROJEKT EU</t>
  </si>
  <si>
    <t>Dodatna ulaganja za ostalu nefinancijsku imovinu</t>
  </si>
  <si>
    <t xml:space="preserve">RASHODI POSLOVANJA </t>
  </si>
  <si>
    <t>PRIJEDLOG FINANCIJSKOG PLANA OSNOVNA ŠKOLA LJUDEVITA MODECA  ZA 2016. I PROJEKCIJA PLANA ZA  2017. I 2018. GODINU</t>
  </si>
  <si>
    <t>(PK) Proračunski korisnik: OSNOVNA ŠKOLA "LJUDEVITA MODECA" KRIŽEVCI : Plan prihoda i primitaka  i rashoda i izdataka</t>
  </si>
  <si>
    <t>IZVOR 11</t>
  </si>
  <si>
    <t>OPĆI PRIHODI I PRIMICI</t>
  </si>
  <si>
    <t>IZVOR 21</t>
  </si>
  <si>
    <t>VLASTITI PRIHODI</t>
  </si>
  <si>
    <t>IZVOR 31</t>
  </si>
  <si>
    <t>PRIHODI PO POSEBNIM PROPISIMA</t>
  </si>
  <si>
    <t>IZVOR 42</t>
  </si>
  <si>
    <t>PRIHODI IZ DRUGIH PRORAČUNA TE OSTALIH SUBJEKATA UNUTAR OPĆEG PRORAČUNA</t>
  </si>
  <si>
    <t>Dnevnice za službeni put u zemlji</t>
  </si>
  <si>
    <t>Naknade za smještaj na službenom putu u zemlji</t>
  </si>
  <si>
    <t>Naknade za prijevoz na službenom putu u zemlji</t>
  </si>
  <si>
    <t>Seminari, savjetovanja</t>
  </si>
  <si>
    <t xml:space="preserve">Uredski materijal </t>
  </si>
  <si>
    <t>Literatura</t>
  </si>
  <si>
    <t>Materijal i sredstva za čišćenje i održavanje</t>
  </si>
  <si>
    <t>Materijal za higijenske potrebe i njegu</t>
  </si>
  <si>
    <t>Ostali materijal za potrebe redovnog poslovanja</t>
  </si>
  <si>
    <t>Električna energija</t>
  </si>
  <si>
    <t>Plin</t>
  </si>
  <si>
    <t>Motorni benzin i dizel gorivo</t>
  </si>
  <si>
    <t>Ostali materijal za proizvodnju energije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</si>
  <si>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</si>
  <si>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</si>
  <si>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</si>
  <si>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</si>
  <si>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</si>
  <si>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</si>
  <si>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</si>
  <si>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</si>
  <si>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Sitni inventar</t>
  </si>
  <si>
    <t>Usluge telefona</t>
  </si>
  <si>
    <t>Usluge interneta</t>
  </si>
  <si>
    <t>Poštarina</t>
  </si>
  <si>
    <t>Ostale usluge za komunikaciju i prijevoz</t>
  </si>
  <si>
    <t>Elektronski mediji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</si>
  <si>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</si>
  <si>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</si>
  <si>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</si>
  <si>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</si>
  <si>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</si>
  <si>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Obvezni i preventivni zdravstveni pregledi zaposlenika</t>
  </si>
  <si>
    <t>Labaratorijske usluge</t>
  </si>
  <si>
    <t>Ugovori o djelu</t>
  </si>
  <si>
    <t>Ostale intelektualne usluge</t>
  </si>
  <si>
    <t>Računalne usluge</t>
  </si>
  <si>
    <t>Grafičke i tiskarske usluge, usluge kopiranja i uvezivanja i slično</t>
  </si>
  <si>
    <t>Film i izrada fotografija</t>
  </si>
  <si>
    <t>Usluge pri registraciji prijevoznih sredstava</t>
  </si>
  <si>
    <t>Ostale nespomenute usluge</t>
  </si>
  <si>
    <t>Premije osiguranja prijevoznih sredstava</t>
  </si>
  <si>
    <t>Premije osiguranja ostale imovine</t>
  </si>
  <si>
    <t>Reprezentacija</t>
  </si>
  <si>
    <t>Članarine i norme</t>
  </si>
  <si>
    <t>Ostale pristojbe i naknade</t>
  </si>
  <si>
    <t>Javnobilježničke pristojbe</t>
  </si>
  <si>
    <t>Rashodi protokola</t>
  </si>
  <si>
    <t>Usluge platnog prometa</t>
  </si>
  <si>
    <t>Zatezne kamate iz poslovnih odnosa</t>
  </si>
  <si>
    <t>Ostali nespomenuti financijski rashodi</t>
  </si>
  <si>
    <t>Računala i računalna oprema</t>
  </si>
  <si>
    <t>Uredski namještaj</t>
  </si>
  <si>
    <t>Ostala uredska oprema</t>
  </si>
  <si>
    <t>Sportska oprema</t>
  </si>
  <si>
    <t>Glazbeni instrumenti i oprema</t>
  </si>
  <si>
    <t>Knjige</t>
  </si>
  <si>
    <t>Namirnice</t>
  </si>
  <si>
    <t>Ostali rashodi</t>
  </si>
  <si>
    <t>Tekuće donacije</t>
  </si>
  <si>
    <t>Ostale tekuće donacije</t>
  </si>
  <si>
    <t>Uredski materijal</t>
  </si>
  <si>
    <t>Električna energije</t>
  </si>
  <si>
    <t>Usluge tekućeg i investicijskog održavanja postojenja i opreme</t>
  </si>
  <si>
    <t>Plaće za zaposlene</t>
  </si>
  <si>
    <t>IZVOR 43</t>
  </si>
  <si>
    <t>POMOĆI IZRAVNANJA ZA DECENTRALIZIRANE FUNKCIJE</t>
  </si>
  <si>
    <t>Rashodi poslovanja</t>
  </si>
  <si>
    <t>RASHODI IZNAD ZAKONSKOG STANDARDA</t>
  </si>
  <si>
    <t>PROGRAM</t>
  </si>
  <si>
    <t>OSNOVNOŠKOLSKO OBRAZOVANJE U OŠ LJUDEVITA MODECA KRIŽEVCI</t>
  </si>
  <si>
    <t>Doprinosi za obvezno zdravstveno osiguranje</t>
  </si>
  <si>
    <t>Doprinosi za obvezno zdravstveno osiguranje zaštite zdravlja na radu</t>
  </si>
  <si>
    <t>Doprinos za zapošljavanje</t>
  </si>
  <si>
    <t>Naknade za prijevoz, za rad na terenu i odvojeni život</t>
  </si>
  <si>
    <t xml:space="preserve">Naknade za prijevoz na posao i s posla </t>
  </si>
  <si>
    <t>Materijal i sredstva za čišćenje</t>
  </si>
  <si>
    <t>Mat. I dijel. za tek. I inv. Održ.</t>
  </si>
  <si>
    <t>Mat. I dij. Za tek. I inv. Održ.</t>
  </si>
  <si>
    <t>Usl. Telefona, telafaksa</t>
  </si>
  <si>
    <t>Ostale usluge za kom. I prij.</t>
  </si>
  <si>
    <t>Usl.tek. I inv. Održ. Građ.objekata</t>
  </si>
  <si>
    <t>Usl.tek. I inv. Održ. Postrojenja</t>
  </si>
</sst>
</file>

<file path=xl/styles.xml><?xml version="1.0" encoding="utf-8"?>
<styleSheet xmlns="http://schemas.openxmlformats.org/spreadsheetml/2006/main">
  <numFmts count="2">
    <numFmt numFmtId="43" formatCode="_-* #,##0.00\ _k_n_-;\-* #,##0.00\ _k_n_-;_-* &quot;-&quot;??\ _k_n_-;_-@_-"/>
    <numFmt numFmtId="164" formatCode="#,##0;[Red]#,##0"/>
  </numFmts>
  <fonts count="39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35" fillId="20" borderId="0" applyNumberFormat="0" applyBorder="0" applyAlignment="0" applyProtection="0"/>
    <xf numFmtId="43" fontId="36" fillId="0" borderId="0" applyFont="0" applyFill="0" applyBorder="0" applyAlignment="0" applyProtection="0"/>
  </cellStyleXfs>
  <cellXfs count="307">
    <xf numFmtId="0" fontId="0" fillId="0" borderId="0" xfId="0" applyNumberFormat="1" applyFill="1" applyBorder="1" applyAlignment="1" applyProtection="1"/>
    <xf numFmtId="0" fontId="14" fillId="0" borderId="8" xfId="0" applyNumberFormat="1" applyFon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1" fontId="14" fillId="0" borderId="9" xfId="0" applyNumberFormat="1" applyFont="1" applyBorder="1" applyAlignment="1">
      <alignment horizontal="left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/>
    <xf numFmtId="3" fontId="14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1" fontId="14" fillId="0" borderId="18" xfId="0" applyNumberFormat="1" applyFont="1" applyBorder="1" applyAlignment="1">
      <alignment horizontal="left" wrapText="1"/>
    </xf>
    <xf numFmtId="3" fontId="14" fillId="0" borderId="19" xfId="0" applyNumberFormat="1" applyFont="1" applyBorder="1"/>
    <xf numFmtId="3" fontId="14" fillId="0" borderId="20" xfId="0" applyNumberFormat="1" applyFont="1" applyBorder="1"/>
    <xf numFmtId="3" fontId="14" fillId="0" borderId="21" xfId="0" applyNumberFormat="1" applyFont="1" applyBorder="1"/>
    <xf numFmtId="3" fontId="14" fillId="0" borderId="22" xfId="0" applyNumberFormat="1" applyFont="1" applyBorder="1"/>
    <xf numFmtId="1" fontId="14" fillId="0" borderId="18" xfId="0" applyNumberFormat="1" applyFont="1" applyBorder="1" applyAlignment="1">
      <alignment wrapText="1"/>
    </xf>
    <xf numFmtId="1" fontId="14" fillId="0" borderId="23" xfId="0" applyNumberFormat="1" applyFont="1" applyBorder="1" applyAlignment="1">
      <alignment wrapText="1"/>
    </xf>
    <xf numFmtId="3" fontId="14" fillId="0" borderId="24" xfId="0" applyNumberFormat="1" applyFont="1" applyBorder="1"/>
    <xf numFmtId="3" fontId="14" fillId="0" borderId="25" xfId="0" applyNumberFormat="1" applyFont="1" applyBorder="1"/>
    <xf numFmtId="3" fontId="14" fillId="0" borderId="26" xfId="0" applyNumberFormat="1" applyFont="1" applyBorder="1"/>
    <xf numFmtId="3" fontId="14" fillId="0" borderId="27" xfId="0" applyNumberFormat="1" applyFont="1" applyBorder="1"/>
    <xf numFmtId="1" fontId="15" fillId="0" borderId="28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8" xfId="0" quotePrefix="1" applyFont="1" applyBorder="1" applyAlignment="1">
      <alignment horizontal="left" vertical="center" wrapText="1"/>
    </xf>
    <xf numFmtId="0" fontId="23" fillId="0" borderId="8" xfId="0" quotePrefix="1" applyFont="1" applyBorder="1" applyAlignment="1">
      <alignment horizontal="center" vertical="center" wrapText="1"/>
    </xf>
    <xf numFmtId="0" fontId="20" fillId="0" borderId="8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32" xfId="0" quotePrefix="1" applyFont="1" applyBorder="1" applyAlignment="1">
      <alignment horizontal="left" wrapText="1"/>
    </xf>
    <xf numFmtId="0" fontId="27" fillId="0" borderId="8" xfId="0" quotePrefix="1" applyFont="1" applyBorder="1" applyAlignment="1">
      <alignment horizontal="left" wrapText="1"/>
    </xf>
    <xf numFmtId="0" fontId="27" fillId="0" borderId="8" xfId="0" quotePrefix="1" applyFont="1" applyBorder="1" applyAlignment="1">
      <alignment horizontal="center" wrapText="1"/>
    </xf>
    <xf numFmtId="0" fontId="27" fillId="0" borderId="8" xfId="0" quotePrefix="1" applyNumberFormat="1" applyFont="1" applyFill="1" applyBorder="1" applyAlignment="1" applyProtection="1">
      <alignment horizontal="left"/>
    </xf>
    <xf numFmtId="0" fontId="20" fillId="0" borderId="14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right"/>
    </xf>
    <xf numFmtId="3" fontId="27" fillId="0" borderId="14" xfId="0" applyNumberFormat="1" applyFont="1" applyFill="1" applyBorder="1" applyAlignment="1" applyProtection="1">
      <alignment horizontal="right" wrapText="1"/>
    </xf>
    <xf numFmtId="0" fontId="29" fillId="0" borderId="8" xfId="0" applyNumberFormat="1" applyFont="1" applyFill="1" applyBorder="1" applyAlignment="1" applyProtection="1">
      <alignment wrapText="1"/>
    </xf>
    <xf numFmtId="3" fontId="27" fillId="0" borderId="32" xfId="0" applyNumberFormat="1" applyFont="1" applyBorder="1" applyAlignment="1">
      <alignment horizontal="right"/>
    </xf>
    <xf numFmtId="0" fontId="27" fillId="0" borderId="8" xfId="0" quotePrefix="1" applyFont="1" applyBorder="1" applyAlignment="1">
      <alignment horizontal="left"/>
    </xf>
    <xf numFmtId="0" fontId="27" fillId="0" borderId="8" xfId="0" applyNumberFormat="1" applyFont="1" applyFill="1" applyBorder="1" applyAlignment="1" applyProtection="1">
      <alignment wrapText="1"/>
    </xf>
    <xf numFmtId="0" fontId="29" fillId="0" borderId="8" xfId="0" applyNumberFormat="1" applyFont="1" applyFill="1" applyBorder="1" applyAlignment="1" applyProtection="1">
      <alignment horizontal="center" wrapText="1"/>
    </xf>
    <xf numFmtId="0" fontId="28" fillId="0" borderId="14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9" xfId="0" applyNumberFormat="1" applyFont="1" applyFill="1" applyBorder="1" applyAlignment="1">
      <alignment horizontal="right" vertical="top" wrapText="1"/>
    </xf>
    <xf numFmtId="1" fontId="15" fillId="19" borderId="33" xfId="0" applyNumberFormat="1" applyFont="1" applyFill="1" applyBorder="1" applyAlignment="1">
      <alignment horizontal="left" wrapText="1"/>
    </xf>
    <xf numFmtId="1" fontId="15" fillId="0" borderId="9" xfId="0" applyNumberFormat="1" applyFont="1" applyFill="1" applyBorder="1" applyAlignment="1">
      <alignment horizontal="right" vertical="top" wrapText="1"/>
    </xf>
    <xf numFmtId="1" fontId="15" fillId="0" borderId="33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left"/>
    </xf>
    <xf numFmtId="0" fontId="20" fillId="21" borderId="14" xfId="0" applyNumberFormat="1" applyFont="1" applyFill="1" applyBorder="1" applyAlignment="1" applyProtection="1">
      <alignment horizontal="center" vertical="center"/>
    </xf>
    <xf numFmtId="0" fontId="34" fillId="21" borderId="14" xfId="0" applyNumberFormat="1" applyFont="1" applyFill="1" applyBorder="1" applyAlignment="1" applyProtection="1">
      <alignment horizontal="left" vertical="center" wrapText="1"/>
    </xf>
    <xf numFmtId="0" fontId="19" fillId="21" borderId="14" xfId="0" applyNumberFormat="1" applyFont="1" applyFill="1" applyBorder="1" applyAlignment="1" applyProtection="1">
      <alignment horizontal="center" vertical="center" wrapText="1"/>
    </xf>
    <xf numFmtId="0" fontId="20" fillId="22" borderId="14" xfId="0" applyNumberFormat="1" applyFont="1" applyFill="1" applyBorder="1" applyAlignment="1" applyProtection="1">
      <alignment horizontal="center" vertical="center"/>
    </xf>
    <xf numFmtId="0" fontId="34" fillId="22" borderId="14" xfId="0" applyNumberFormat="1" applyFont="1" applyFill="1" applyBorder="1" applyAlignment="1" applyProtection="1">
      <alignment horizontal="left" vertical="center" wrapText="1"/>
    </xf>
    <xf numFmtId="0" fontId="20" fillId="23" borderId="14" xfId="0" applyNumberFormat="1" applyFont="1" applyFill="1" applyBorder="1" applyAlignment="1" applyProtection="1">
      <alignment horizontal="center" vertical="center"/>
    </xf>
    <xf numFmtId="0" fontId="34" fillId="23" borderId="14" xfId="0" applyNumberFormat="1" applyFont="1" applyFill="1" applyBorder="1" applyAlignment="1" applyProtection="1">
      <alignment horizontal="left" vertical="center" wrapText="1"/>
    </xf>
    <xf numFmtId="0" fontId="19" fillId="23" borderId="14" xfId="0" applyNumberFormat="1" applyFont="1" applyFill="1" applyBorder="1" applyAlignment="1" applyProtection="1">
      <alignment horizontal="center" vertical="center" wrapText="1"/>
    </xf>
    <xf numFmtId="0" fontId="20" fillId="24" borderId="14" xfId="0" applyNumberFormat="1" applyFont="1" applyFill="1" applyBorder="1" applyAlignment="1" applyProtection="1">
      <alignment horizontal="center" vertical="center"/>
    </xf>
    <xf numFmtId="0" fontId="34" fillId="24" borderId="14" xfId="0" applyNumberFormat="1" applyFont="1" applyFill="1" applyBorder="1" applyAlignment="1" applyProtection="1">
      <alignment horizontal="left" vertical="center" wrapText="1"/>
    </xf>
    <xf numFmtId="0" fontId="19" fillId="24" borderId="14" xfId="0" applyNumberFormat="1" applyFont="1" applyFill="1" applyBorder="1" applyAlignment="1" applyProtection="1">
      <alignment horizontal="center" vertical="center" wrapText="1"/>
    </xf>
    <xf numFmtId="0" fontId="20" fillId="25" borderId="14" xfId="0" applyNumberFormat="1" applyFont="1" applyFill="1" applyBorder="1" applyAlignment="1" applyProtection="1">
      <alignment horizontal="center" vertical="center"/>
    </xf>
    <xf numFmtId="0" fontId="34" fillId="25" borderId="14" xfId="0" applyNumberFormat="1" applyFont="1" applyFill="1" applyBorder="1" applyAlignment="1" applyProtection="1">
      <alignment horizontal="left" vertical="center"/>
    </xf>
    <xf numFmtId="0" fontId="34" fillId="25" borderId="14" xfId="0" applyNumberFormat="1" applyFont="1" applyFill="1" applyBorder="1" applyAlignment="1" applyProtection="1">
      <alignment horizontal="left" wrapText="1"/>
    </xf>
    <xf numFmtId="0" fontId="19" fillId="25" borderId="14" xfId="0" applyNumberFormat="1" applyFont="1" applyFill="1" applyBorder="1" applyAlignment="1" applyProtection="1">
      <alignment horizontal="center" vertical="center"/>
    </xf>
    <xf numFmtId="0" fontId="19" fillId="25" borderId="14" xfId="0" applyNumberFormat="1" applyFont="1" applyFill="1" applyBorder="1" applyAlignment="1" applyProtection="1">
      <alignment horizontal="center" vertical="center" wrapText="1"/>
    </xf>
    <xf numFmtId="0" fontId="20" fillId="26" borderId="14" xfId="0" applyNumberFormat="1" applyFont="1" applyFill="1" applyBorder="1" applyAlignment="1" applyProtection="1">
      <alignment horizontal="center" vertical="center"/>
    </xf>
    <xf numFmtId="0" fontId="34" fillId="26" borderId="14" xfId="0" applyNumberFormat="1" applyFont="1" applyFill="1" applyBorder="1" applyAlignment="1" applyProtection="1">
      <alignment horizontal="left" vertical="center"/>
    </xf>
    <xf numFmtId="0" fontId="34" fillId="26" borderId="14" xfId="0" applyNumberFormat="1" applyFont="1" applyFill="1" applyBorder="1" applyAlignment="1" applyProtection="1">
      <alignment wrapText="1"/>
    </xf>
    <xf numFmtId="0" fontId="19" fillId="26" borderId="14" xfId="0" applyNumberFormat="1" applyFont="1" applyFill="1" applyBorder="1" applyAlignment="1" applyProtection="1">
      <alignment horizontal="center" vertical="center"/>
    </xf>
    <xf numFmtId="0" fontId="19" fillId="26" borderId="14" xfId="0" applyNumberFormat="1" applyFont="1" applyFill="1" applyBorder="1" applyAlignment="1" applyProtection="1">
      <alignment horizontal="center" vertical="center" wrapText="1"/>
    </xf>
    <xf numFmtId="0" fontId="20" fillId="27" borderId="14" xfId="0" applyNumberFormat="1" applyFont="1" applyFill="1" applyBorder="1" applyAlignment="1" applyProtection="1">
      <alignment horizontal="center" vertical="center"/>
    </xf>
    <xf numFmtId="0" fontId="34" fillId="27" borderId="14" xfId="0" applyNumberFormat="1" applyFont="1" applyFill="1" applyBorder="1" applyAlignment="1" applyProtection="1">
      <alignment horizontal="left" vertical="center"/>
    </xf>
    <xf numFmtId="0" fontId="34" fillId="27" borderId="14" xfId="0" applyNumberFormat="1" applyFont="1" applyFill="1" applyBorder="1" applyAlignment="1" applyProtection="1">
      <alignment wrapText="1"/>
    </xf>
    <xf numFmtId="0" fontId="33" fillId="27" borderId="14" xfId="0" applyNumberFormat="1" applyFont="1" applyFill="1" applyBorder="1" applyAlignment="1" applyProtection="1">
      <alignment horizontal="center" vertical="center"/>
    </xf>
    <xf numFmtId="0" fontId="19" fillId="27" borderId="14" xfId="0" applyNumberFormat="1" applyFont="1" applyFill="1" applyBorder="1" applyAlignment="1" applyProtection="1">
      <alignment horizontal="center" vertical="center"/>
    </xf>
    <xf numFmtId="0" fontId="19" fillId="27" borderId="14" xfId="0" applyNumberFormat="1" applyFont="1" applyFill="1" applyBorder="1" applyAlignment="1" applyProtection="1">
      <alignment horizontal="center" vertical="center" wrapText="1"/>
    </xf>
    <xf numFmtId="0" fontId="20" fillId="28" borderId="14" xfId="0" applyNumberFormat="1" applyFont="1" applyFill="1" applyBorder="1" applyAlignment="1" applyProtection="1">
      <alignment horizontal="center" vertical="center"/>
    </xf>
    <xf numFmtId="0" fontId="34" fillId="28" borderId="14" xfId="0" applyNumberFormat="1" applyFont="1" applyFill="1" applyBorder="1" applyAlignment="1" applyProtection="1">
      <alignment horizontal="left" vertical="center"/>
    </xf>
    <xf numFmtId="0" fontId="34" fillId="28" borderId="14" xfId="0" applyNumberFormat="1" applyFont="1" applyFill="1" applyBorder="1" applyAlignment="1" applyProtection="1">
      <alignment wrapText="1"/>
    </xf>
    <xf numFmtId="0" fontId="33" fillId="28" borderId="14" xfId="0" applyNumberFormat="1" applyFont="1" applyFill="1" applyBorder="1" applyAlignment="1" applyProtection="1">
      <alignment horizontal="center" vertical="center"/>
    </xf>
    <xf numFmtId="0" fontId="19" fillId="28" borderId="14" xfId="0" applyNumberFormat="1" applyFont="1" applyFill="1" applyBorder="1" applyAlignment="1" applyProtection="1">
      <alignment horizontal="center" vertical="center"/>
    </xf>
    <xf numFmtId="0" fontId="19" fillId="28" borderId="14" xfId="0" applyNumberFormat="1" applyFont="1" applyFill="1" applyBorder="1" applyAlignment="1" applyProtection="1">
      <alignment horizontal="center" vertical="center" wrapText="1"/>
    </xf>
    <xf numFmtId="0" fontId="33" fillId="29" borderId="14" xfId="0" applyNumberFormat="1" applyFont="1" applyFill="1" applyBorder="1" applyAlignment="1" applyProtection="1">
      <alignment horizontal="center" vertical="center"/>
    </xf>
    <xf numFmtId="0" fontId="19" fillId="29" borderId="14" xfId="0" applyNumberFormat="1" applyFont="1" applyFill="1" applyBorder="1" applyAlignment="1" applyProtection="1">
      <alignment horizontal="center" vertical="center"/>
    </xf>
    <xf numFmtId="0" fontId="19" fillId="29" borderId="14" xfId="0" applyNumberFormat="1" applyFont="1" applyFill="1" applyBorder="1" applyAlignment="1" applyProtection="1">
      <alignment horizontal="center" vertical="center" wrapText="1"/>
    </xf>
    <xf numFmtId="0" fontId="20" fillId="29" borderId="38" xfId="0" applyNumberFormat="1" applyFont="1" applyFill="1" applyBorder="1" applyAlignment="1" applyProtection="1">
      <alignment horizontal="center" vertical="center"/>
    </xf>
    <xf numFmtId="0" fontId="34" fillId="29" borderId="38" xfId="0" applyNumberFormat="1" applyFont="1" applyFill="1" applyBorder="1" applyAlignment="1" applyProtection="1">
      <alignment horizontal="left" vertical="center"/>
    </xf>
    <xf numFmtId="0" fontId="34" fillId="29" borderId="38" xfId="0" applyNumberFormat="1" applyFont="1" applyFill="1" applyBorder="1" applyAlignment="1" applyProtection="1">
      <alignment wrapText="1"/>
    </xf>
    <xf numFmtId="0" fontId="33" fillId="29" borderId="38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>
      <alignment wrapText="1"/>
    </xf>
    <xf numFmtId="0" fontId="18" fillId="0" borderId="14" xfId="0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49" fontId="19" fillId="25" borderId="35" xfId="0" applyNumberFormat="1" applyFont="1" applyFill="1" applyBorder="1" applyAlignment="1" applyProtection="1">
      <alignment horizontal="center" vertical="center" wrapText="1"/>
    </xf>
    <xf numFmtId="0" fontId="19" fillId="24" borderId="14" xfId="0" applyNumberFormat="1" applyFont="1" applyFill="1" applyBorder="1" applyAlignment="1" applyProtection="1">
      <alignment horizontal="center" vertical="center"/>
    </xf>
    <xf numFmtId="0" fontId="19" fillId="30" borderId="14" xfId="0" applyNumberFormat="1" applyFont="1" applyFill="1" applyBorder="1" applyAlignment="1" applyProtection="1">
      <alignment horizontal="center" vertical="center" wrapText="1"/>
    </xf>
    <xf numFmtId="0" fontId="19" fillId="30" borderId="14" xfId="0" applyNumberFormat="1" applyFont="1" applyFill="1" applyBorder="1" applyAlignment="1" applyProtection="1">
      <alignment horizontal="center" vertical="center"/>
    </xf>
    <xf numFmtId="0" fontId="19" fillId="30" borderId="38" xfId="0" applyNumberFormat="1" applyFont="1" applyFill="1" applyBorder="1" applyAlignment="1" applyProtection="1">
      <alignment horizontal="center" vertical="center"/>
    </xf>
    <xf numFmtId="0" fontId="20" fillId="27" borderId="14" xfId="0" applyNumberFormat="1" applyFont="1" applyFill="1" applyBorder="1" applyAlignment="1" applyProtection="1"/>
    <xf numFmtId="0" fontId="18" fillId="27" borderId="14" xfId="0" applyNumberFormat="1" applyFont="1" applyFill="1" applyBorder="1" applyAlignment="1" applyProtection="1"/>
    <xf numFmtId="0" fontId="20" fillId="22" borderId="14" xfId="0" applyNumberFormat="1" applyFont="1" applyFill="1" applyBorder="1" applyAlignment="1" applyProtection="1"/>
    <xf numFmtId="0" fontId="18" fillId="22" borderId="14" xfId="0" applyNumberFormat="1" applyFont="1" applyFill="1" applyBorder="1" applyAlignment="1" applyProtection="1"/>
    <xf numFmtId="0" fontId="20" fillId="21" borderId="14" xfId="0" applyNumberFormat="1" applyFont="1" applyFill="1" applyBorder="1" applyAlignment="1" applyProtection="1"/>
    <xf numFmtId="0" fontId="18" fillId="21" borderId="14" xfId="0" applyNumberFormat="1" applyFont="1" applyFill="1" applyBorder="1" applyAlignment="1" applyProtection="1"/>
    <xf numFmtId="0" fontId="20" fillId="23" borderId="14" xfId="0" applyNumberFormat="1" applyFont="1" applyFill="1" applyBorder="1" applyAlignment="1" applyProtection="1"/>
    <xf numFmtId="0" fontId="18" fillId="23" borderId="14" xfId="0" applyNumberFormat="1" applyFont="1" applyFill="1" applyBorder="1" applyAlignment="1" applyProtection="1"/>
    <xf numFmtId="0" fontId="20" fillId="28" borderId="14" xfId="0" applyNumberFormat="1" applyFont="1" applyFill="1" applyBorder="1" applyAlignment="1" applyProtection="1"/>
    <xf numFmtId="0" fontId="18" fillId="28" borderId="14" xfId="0" applyNumberFormat="1" applyFont="1" applyFill="1" applyBorder="1" applyAlignment="1" applyProtection="1"/>
    <xf numFmtId="0" fontId="20" fillId="24" borderId="14" xfId="0" applyNumberFormat="1" applyFont="1" applyFill="1" applyBorder="1" applyAlignment="1" applyProtection="1"/>
    <xf numFmtId="0" fontId="18" fillId="24" borderId="14" xfId="0" applyNumberFormat="1" applyFont="1" applyFill="1" applyBorder="1" applyAlignment="1" applyProtection="1"/>
    <xf numFmtId="0" fontId="20" fillId="25" borderId="14" xfId="0" applyNumberFormat="1" applyFont="1" applyFill="1" applyBorder="1" applyAlignment="1" applyProtection="1"/>
    <xf numFmtId="0" fontId="18" fillId="25" borderId="14" xfId="0" applyNumberFormat="1" applyFont="1" applyFill="1" applyBorder="1" applyAlignment="1" applyProtection="1"/>
    <xf numFmtId="0" fontId="20" fillId="26" borderId="14" xfId="0" applyNumberFormat="1" applyFont="1" applyFill="1" applyBorder="1" applyAlignment="1" applyProtection="1"/>
    <xf numFmtId="0" fontId="18" fillId="26" borderId="14" xfId="0" applyNumberFormat="1" applyFont="1" applyFill="1" applyBorder="1" applyAlignment="1" applyProtection="1"/>
    <xf numFmtId="0" fontId="20" fillId="31" borderId="14" xfId="0" applyNumberFormat="1" applyFont="1" applyFill="1" applyBorder="1" applyAlignment="1" applyProtection="1"/>
    <xf numFmtId="0" fontId="18" fillId="31" borderId="14" xfId="0" applyNumberFormat="1" applyFont="1" applyFill="1" applyBorder="1" applyAlignment="1" applyProtection="1"/>
    <xf numFmtId="3" fontId="20" fillId="0" borderId="14" xfId="0" applyNumberFormat="1" applyFont="1" applyBorder="1" applyAlignment="1">
      <alignment horizontal="right"/>
    </xf>
    <xf numFmtId="3" fontId="20" fillId="0" borderId="14" xfId="0" applyNumberFormat="1" applyFont="1" applyFill="1" applyBorder="1" applyAlignment="1" applyProtection="1">
      <alignment horizontal="right" wrapText="1"/>
    </xf>
    <xf numFmtId="3" fontId="20" fillId="0" borderId="14" xfId="0" applyNumberFormat="1" applyFont="1" applyFill="1" applyBorder="1" applyAlignment="1" applyProtection="1">
      <alignment wrapText="1"/>
    </xf>
    <xf numFmtId="3" fontId="18" fillId="23" borderId="14" xfId="0" applyNumberFormat="1" applyFont="1" applyFill="1" applyBorder="1" applyAlignment="1" applyProtection="1"/>
    <xf numFmtId="3" fontId="19" fillId="30" borderId="14" xfId="0" applyNumberFormat="1" applyFont="1" applyFill="1" applyBorder="1" applyAlignment="1" applyProtection="1">
      <alignment horizontal="center" vertical="center" wrapText="1"/>
    </xf>
    <xf numFmtId="3" fontId="18" fillId="25" borderId="14" xfId="0" applyNumberFormat="1" applyFont="1" applyFill="1" applyBorder="1" applyAlignment="1" applyProtection="1"/>
    <xf numFmtId="3" fontId="19" fillId="30" borderId="14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/>
    <xf numFmtId="3" fontId="18" fillId="22" borderId="14" xfId="0" applyNumberFormat="1" applyFont="1" applyFill="1" applyBorder="1" applyAlignment="1" applyProtection="1"/>
    <xf numFmtId="3" fontId="20" fillId="22" borderId="14" xfId="0" applyNumberFormat="1" applyFont="1" applyFill="1" applyBorder="1" applyAlignment="1" applyProtection="1"/>
    <xf numFmtId="3" fontId="20" fillId="23" borderId="14" xfId="0" applyNumberFormat="1" applyFont="1" applyFill="1" applyBorder="1" applyAlignment="1" applyProtection="1"/>
    <xf numFmtId="3" fontId="20" fillId="25" borderId="14" xfId="0" applyNumberFormat="1" applyFont="1" applyFill="1" applyBorder="1" applyAlignment="1" applyProtection="1"/>
    <xf numFmtId="3" fontId="14" fillId="0" borderId="11" xfId="0" applyNumberFormat="1" applyFont="1" applyBorder="1" applyAlignment="1">
      <alignment horizontal="right" wrapText="1"/>
    </xf>
    <xf numFmtId="164" fontId="18" fillId="22" borderId="14" xfId="0" applyNumberFormat="1" applyFont="1" applyFill="1" applyBorder="1" applyAlignment="1" applyProtection="1"/>
    <xf numFmtId="3" fontId="34" fillId="23" borderId="14" xfId="0" applyNumberFormat="1" applyFont="1" applyFill="1" applyBorder="1" applyAlignment="1" applyProtection="1">
      <alignment horizontal="right" vertical="center" wrapText="1"/>
    </xf>
    <xf numFmtId="3" fontId="34" fillId="22" borderId="14" xfId="0" applyNumberFormat="1" applyFont="1" applyFill="1" applyBorder="1" applyAlignment="1" applyProtection="1">
      <alignment horizontal="right" vertical="center" wrapText="1"/>
    </xf>
    <xf numFmtId="3" fontId="34" fillId="25" borderId="14" xfId="0" applyNumberFormat="1" applyFont="1" applyFill="1" applyBorder="1" applyAlignment="1" applyProtection="1">
      <alignment horizontal="right" wrapText="1"/>
    </xf>
    <xf numFmtId="3" fontId="20" fillId="32" borderId="14" xfId="0" applyNumberFormat="1" applyFont="1" applyFill="1" applyBorder="1" applyAlignment="1" applyProtection="1">
      <alignment horizontal="right" vertical="center"/>
    </xf>
    <xf numFmtId="3" fontId="20" fillId="32" borderId="14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3" fontId="34" fillId="21" borderId="14" xfId="0" applyNumberFormat="1" applyFont="1" applyFill="1" applyBorder="1" applyAlignment="1" applyProtection="1">
      <alignment horizontal="right" vertical="center" wrapText="1"/>
    </xf>
    <xf numFmtId="0" fontId="34" fillId="24" borderId="14" xfId="0" applyNumberFormat="1" applyFont="1" applyFill="1" applyBorder="1" applyAlignment="1" applyProtection="1">
      <alignment horizontal="right" vertical="center" wrapText="1"/>
    </xf>
    <xf numFmtId="0" fontId="34" fillId="26" borderId="14" xfId="0" applyNumberFormat="1" applyFont="1" applyFill="1" applyBorder="1" applyAlignment="1" applyProtection="1">
      <alignment horizontal="right" wrapText="1"/>
    </xf>
    <xf numFmtId="0" fontId="34" fillId="27" borderId="14" xfId="0" applyNumberFormat="1" applyFont="1" applyFill="1" applyBorder="1" applyAlignment="1" applyProtection="1">
      <alignment horizontal="right" wrapText="1"/>
    </xf>
    <xf numFmtId="0" fontId="34" fillId="28" borderId="14" xfId="0" applyNumberFormat="1" applyFont="1" applyFill="1" applyBorder="1" applyAlignment="1" applyProtection="1">
      <alignment horizontal="right" wrapText="1"/>
    </xf>
    <xf numFmtId="0" fontId="34" fillId="29" borderId="38" xfId="0" applyNumberFormat="1" applyFont="1" applyFill="1" applyBorder="1" applyAlignment="1" applyProtection="1">
      <alignment horizontal="right" wrapText="1"/>
    </xf>
    <xf numFmtId="3" fontId="20" fillId="21" borderId="14" xfId="0" applyNumberFormat="1" applyFont="1" applyFill="1" applyBorder="1" applyAlignment="1" applyProtection="1"/>
    <xf numFmtId="3" fontId="18" fillId="21" borderId="14" xfId="0" applyNumberFormat="1" applyFont="1" applyFill="1" applyBorder="1" applyAlignment="1" applyProtection="1"/>
    <xf numFmtId="0" fontId="16" fillId="21" borderId="14" xfId="0" applyNumberFormat="1" applyFont="1" applyFill="1" applyBorder="1" applyAlignment="1" applyProtection="1"/>
    <xf numFmtId="3" fontId="14" fillId="0" borderId="29" xfId="0" applyNumberFormat="1" applyFont="1" applyBorder="1" applyAlignment="1">
      <alignment vertical="center"/>
    </xf>
    <xf numFmtId="3" fontId="20" fillId="32" borderId="14" xfId="37" applyNumberFormat="1" applyFont="1" applyFill="1" applyBorder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18" fillId="0" borderId="14" xfId="0" applyFont="1" applyBorder="1"/>
    <xf numFmtId="0" fontId="18" fillId="0" borderId="14" xfId="0" applyFont="1" applyBorder="1" applyAlignment="1">
      <alignment wrapText="1"/>
    </xf>
    <xf numFmtId="0" fontId="18" fillId="0" borderId="14" xfId="0" applyFont="1" applyBorder="1" applyAlignment="1"/>
    <xf numFmtId="0" fontId="18" fillId="0" borderId="14" xfId="0" applyFont="1" applyFill="1" applyBorder="1" applyAlignment="1">
      <alignment wrapText="1"/>
    </xf>
    <xf numFmtId="0" fontId="20" fillId="0" borderId="14" xfId="0" applyNumberFormat="1" applyFont="1" applyFill="1" applyBorder="1" applyAlignment="1" applyProtection="1">
      <alignment horizontal="left" vertical="center"/>
    </xf>
    <xf numFmtId="0" fontId="18" fillId="0" borderId="14" xfId="0" applyNumberFormat="1" applyFont="1" applyFill="1" applyBorder="1" applyAlignment="1" applyProtection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18" borderId="0" xfId="0" applyNumberFormat="1" applyFont="1" applyFill="1" applyBorder="1" applyAlignment="1" applyProtection="1">
      <alignment horizontal="center" vertical="center"/>
    </xf>
    <xf numFmtId="0" fontId="32" fillId="0" borderId="14" xfId="0" applyNumberFormat="1" applyFont="1" applyFill="1" applyBorder="1" applyAlignment="1" applyProtection="1">
      <alignment wrapText="1"/>
    </xf>
    <xf numFmtId="0" fontId="14" fillId="0" borderId="14" xfId="0" applyFont="1" applyBorder="1" applyAlignment="1">
      <alignment wrapText="1"/>
    </xf>
    <xf numFmtId="0" fontId="37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0" fillId="23" borderId="14" xfId="0" applyNumberFormat="1" applyFont="1" applyFill="1" applyBorder="1" applyAlignment="1" applyProtection="1">
      <alignment horizontal="left" vertical="center"/>
    </xf>
    <xf numFmtId="0" fontId="20" fillId="23" borderId="14" xfId="0" applyNumberFormat="1" applyFont="1" applyFill="1" applyBorder="1" applyAlignment="1" applyProtection="1">
      <alignment wrapText="1"/>
    </xf>
    <xf numFmtId="0" fontId="38" fillId="23" borderId="14" xfId="0" applyFont="1" applyFill="1" applyBorder="1" applyAlignment="1">
      <alignment horizontal="center" vertical="center"/>
    </xf>
    <xf numFmtId="0" fontId="20" fillId="23" borderId="14" xfId="0" applyFont="1" applyFill="1" applyBorder="1"/>
    <xf numFmtId="0" fontId="18" fillId="23" borderId="14" xfId="0" applyNumberFormat="1" applyFont="1" applyFill="1" applyBorder="1" applyAlignment="1" applyProtection="1">
      <alignment horizontal="center" vertical="center"/>
    </xf>
    <xf numFmtId="0" fontId="18" fillId="23" borderId="14" xfId="0" applyNumberFormat="1" applyFont="1" applyFill="1" applyBorder="1" applyAlignment="1" applyProtection="1">
      <alignment wrapText="1"/>
    </xf>
    <xf numFmtId="0" fontId="20" fillId="33" borderId="14" xfId="0" applyNumberFormat="1" applyFont="1" applyFill="1" applyBorder="1" applyAlignment="1" applyProtection="1">
      <alignment horizontal="left" vertical="center"/>
    </xf>
    <xf numFmtId="0" fontId="20" fillId="33" borderId="14" xfId="0" applyNumberFormat="1" applyFont="1" applyFill="1" applyBorder="1" applyAlignment="1" applyProtection="1">
      <alignment wrapText="1"/>
    </xf>
    <xf numFmtId="0" fontId="18" fillId="0" borderId="14" xfId="0" applyNumberFormat="1" applyFont="1" applyFill="1" applyBorder="1" applyAlignment="1" applyProtection="1">
      <alignment vertical="center" wrapText="1"/>
    </xf>
    <xf numFmtId="0" fontId="32" fillId="0" borderId="14" xfId="0" applyNumberFormat="1" applyFont="1" applyFill="1" applyBorder="1" applyAlignment="1" applyProtection="1">
      <alignment horizontal="left" vertical="center"/>
    </xf>
    <xf numFmtId="3" fontId="32" fillId="0" borderId="14" xfId="0" applyNumberFormat="1" applyFont="1" applyFill="1" applyBorder="1" applyAlignment="1" applyProtection="1">
      <alignment wrapText="1"/>
    </xf>
    <xf numFmtId="3" fontId="20" fillId="0" borderId="14" xfId="0" applyNumberFormat="1" applyFont="1" applyFill="1" applyBorder="1" applyAlignment="1" applyProtection="1">
      <alignment horizontal="right" vertical="center"/>
    </xf>
    <xf numFmtId="3" fontId="18" fillId="0" borderId="14" xfId="0" applyNumberFormat="1" applyFont="1" applyFill="1" applyBorder="1" applyAlignment="1" applyProtection="1">
      <alignment horizontal="center" vertical="center"/>
    </xf>
    <xf numFmtId="3" fontId="32" fillId="0" borderId="14" xfId="0" applyNumberFormat="1" applyFont="1" applyFill="1" applyBorder="1" applyAlignment="1" applyProtection="1">
      <alignment horizontal="right" wrapText="1"/>
    </xf>
    <xf numFmtId="0" fontId="20" fillId="0" borderId="14" xfId="0" applyNumberFormat="1" applyFont="1" applyFill="1" applyBorder="1" applyAlignment="1" applyProtection="1">
      <alignment horizontal="right" vertical="center"/>
    </xf>
    <xf numFmtId="0" fontId="20" fillId="0" borderId="41" xfId="0" applyNumberFormat="1" applyFont="1" applyFill="1" applyBorder="1" applyAlignment="1" applyProtection="1">
      <alignment horizontal="right" vertical="center"/>
    </xf>
    <xf numFmtId="3" fontId="20" fillId="30" borderId="9" xfId="0" applyNumberFormat="1" applyFont="1" applyFill="1" applyBorder="1" applyAlignment="1" applyProtection="1">
      <alignment horizontal="right" vertical="center"/>
    </xf>
    <xf numFmtId="3" fontId="20" fillId="30" borderId="14" xfId="0" applyNumberFormat="1" applyFont="1" applyFill="1" applyBorder="1" applyAlignment="1" applyProtection="1">
      <alignment horizontal="right" vertical="center"/>
    </xf>
    <xf numFmtId="3" fontId="20" fillId="32" borderId="14" xfId="0" applyNumberFormat="1" applyFont="1" applyFill="1" applyBorder="1" applyAlignment="1" applyProtection="1"/>
    <xf numFmtId="3" fontId="19" fillId="32" borderId="14" xfId="0" applyNumberFormat="1" applyFont="1" applyFill="1" applyBorder="1" applyAlignment="1" applyProtection="1">
      <alignment horizontal="right" vertical="center" wrapText="1"/>
    </xf>
    <xf numFmtId="3" fontId="19" fillId="32" borderId="14" xfId="0" applyNumberFormat="1" applyFont="1" applyFill="1" applyBorder="1" applyAlignment="1" applyProtection="1">
      <alignment horizontal="right" vertical="center"/>
    </xf>
    <xf numFmtId="3" fontId="33" fillId="32" borderId="14" xfId="0" applyNumberFormat="1" applyFont="1" applyFill="1" applyBorder="1" applyAlignment="1" applyProtection="1">
      <alignment horizontal="right" vertical="center"/>
    </xf>
    <xf numFmtId="3" fontId="19" fillId="32" borderId="38" xfId="0" applyNumberFormat="1" applyFont="1" applyFill="1" applyBorder="1" applyAlignment="1" applyProtection="1">
      <alignment horizontal="right" vertical="center"/>
    </xf>
    <xf numFmtId="3" fontId="20" fillId="34" borderId="9" xfId="0" applyNumberFormat="1" applyFont="1" applyFill="1" applyBorder="1" applyAlignment="1" applyProtection="1">
      <alignment horizontal="right" vertical="center"/>
    </xf>
    <xf numFmtId="3" fontId="19" fillId="34" borderId="14" xfId="0" applyNumberFormat="1" applyFont="1" applyFill="1" applyBorder="1" applyAlignment="1" applyProtection="1">
      <alignment horizontal="right" vertical="center" wrapText="1"/>
    </xf>
    <xf numFmtId="0" fontId="19" fillId="34" borderId="14" xfId="0" applyNumberFormat="1" applyFont="1" applyFill="1" applyBorder="1" applyAlignment="1" applyProtection="1">
      <alignment horizontal="center" vertical="center" wrapText="1"/>
    </xf>
    <xf numFmtId="3" fontId="19" fillId="34" borderId="14" xfId="0" applyNumberFormat="1" applyFont="1" applyFill="1" applyBorder="1" applyAlignment="1" applyProtection="1">
      <alignment horizontal="right" vertical="center"/>
    </xf>
    <xf numFmtId="0" fontId="19" fillId="34" borderId="14" xfId="0" applyNumberFormat="1" applyFont="1" applyFill="1" applyBorder="1" applyAlignment="1" applyProtection="1">
      <alignment horizontal="center" vertical="center"/>
    </xf>
    <xf numFmtId="0" fontId="33" fillId="34" borderId="14" xfId="0" applyNumberFormat="1" applyFont="1" applyFill="1" applyBorder="1" applyAlignment="1" applyProtection="1">
      <alignment horizontal="center" vertical="center"/>
    </xf>
    <xf numFmtId="0" fontId="33" fillId="34" borderId="38" xfId="0" applyNumberFormat="1" applyFont="1" applyFill="1" applyBorder="1" applyAlignment="1" applyProtection="1">
      <alignment horizontal="center" vertical="center"/>
    </xf>
    <xf numFmtId="3" fontId="20" fillId="34" borderId="14" xfId="0" applyNumberFormat="1" applyFont="1" applyFill="1" applyBorder="1" applyAlignment="1" applyProtection="1">
      <alignment horizontal="right" vertical="center"/>
    </xf>
    <xf numFmtId="3" fontId="20" fillId="34" borderId="14" xfId="0" applyNumberFormat="1" applyFont="1" applyFill="1" applyBorder="1" applyAlignment="1" applyProtection="1"/>
    <xf numFmtId="3" fontId="20" fillId="34" borderId="14" xfId="0" applyNumberFormat="1" applyFont="1" applyFill="1" applyBorder="1" applyAlignment="1" applyProtection="1">
      <alignment horizontal="right"/>
    </xf>
    <xf numFmtId="3" fontId="20" fillId="34" borderId="14" xfId="37" applyNumberFormat="1" applyFont="1" applyFill="1" applyBorder="1" applyAlignment="1" applyProtection="1">
      <alignment horizontal="right"/>
    </xf>
    <xf numFmtId="0" fontId="17" fillId="21" borderId="14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64" fontId="20" fillId="22" borderId="14" xfId="0" applyNumberFormat="1" applyFont="1" applyFill="1" applyBorder="1" applyAlignment="1" applyProtection="1"/>
    <xf numFmtId="3" fontId="20" fillId="22" borderId="14" xfId="0" applyNumberFormat="1" applyFont="1" applyFill="1" applyBorder="1" applyAlignment="1" applyProtection="1">
      <alignment vertical="center"/>
    </xf>
    <xf numFmtId="0" fontId="20" fillId="35" borderId="14" xfId="0" applyNumberFormat="1" applyFont="1" applyFill="1" applyBorder="1" applyAlignment="1" applyProtection="1">
      <alignment wrapText="1"/>
    </xf>
    <xf numFmtId="0" fontId="34" fillId="0" borderId="14" xfId="0" applyNumberFormat="1" applyFont="1" applyFill="1" applyBorder="1" applyAlignment="1" applyProtection="1">
      <alignment wrapText="1"/>
    </xf>
    <xf numFmtId="3" fontId="20" fillId="32" borderId="9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/>
    <xf numFmtId="0" fontId="30" fillId="0" borderId="32" xfId="0" quotePrefix="1" applyNumberFormat="1" applyFont="1" applyFill="1" applyBorder="1" applyAlignment="1" applyProtection="1">
      <alignment horizontal="left" wrapText="1"/>
    </xf>
    <xf numFmtId="0" fontId="31" fillId="0" borderId="8" xfId="0" applyNumberFormat="1" applyFont="1" applyFill="1" applyBorder="1" applyAlignment="1" applyProtection="1">
      <alignment wrapText="1"/>
    </xf>
    <xf numFmtId="0" fontId="30" fillId="0" borderId="32" xfId="0" applyNumberFormat="1" applyFont="1" applyFill="1" applyBorder="1" applyAlignment="1" applyProtection="1">
      <alignment horizontal="left" wrapText="1"/>
    </xf>
    <xf numFmtId="0" fontId="14" fillId="0" borderId="8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/>
    <xf numFmtId="0" fontId="30" fillId="0" borderId="32" xfId="0" quotePrefix="1" applyFont="1" applyBorder="1" applyAlignment="1">
      <alignment horizontal="left"/>
    </xf>
    <xf numFmtId="0" fontId="14" fillId="0" borderId="8" xfId="0" applyNumberFormat="1" applyFont="1" applyFill="1" applyBorder="1" applyAlignment="1" applyProtection="1">
      <alignment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7" fillId="0" borderId="32" xfId="0" applyNumberFormat="1" applyFont="1" applyFill="1" applyBorder="1" applyAlignment="1" applyProtection="1">
      <alignment horizontal="left" wrapText="1"/>
    </xf>
    <xf numFmtId="0" fontId="29" fillId="0" borderId="8" xfId="0" applyNumberFormat="1" applyFont="1" applyFill="1" applyBorder="1" applyAlignment="1" applyProtection="1">
      <alignment wrapText="1"/>
    </xf>
    <xf numFmtId="0" fontId="18" fillId="0" borderId="8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1" fillId="0" borderId="34" xfId="0" quotePrefix="1" applyNumberFormat="1" applyFont="1" applyFill="1" applyBorder="1" applyAlignment="1" applyProtection="1">
      <alignment horizontal="left" wrapText="1"/>
    </xf>
    <xf numFmtId="0" fontId="28" fillId="0" borderId="34" xfId="0" applyNumberFormat="1" applyFont="1" applyFill="1" applyBorder="1" applyAlignment="1" applyProtection="1">
      <alignment wrapText="1"/>
    </xf>
    <xf numFmtId="0" fontId="30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3" fontId="20" fillId="0" borderId="14" xfId="0" applyNumberFormat="1" applyFont="1" applyFill="1" applyBorder="1" applyAlignment="1" applyProtection="1">
      <alignment horizontal="right" vertical="center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3" fontId="20" fillId="0" borderId="14" xfId="0" applyNumberFormat="1" applyFont="1" applyFill="1" applyBorder="1" applyAlignment="1" applyProtection="1">
      <alignment horizontal="right" vertical="center" wrapText="1"/>
    </xf>
    <xf numFmtId="0" fontId="21" fillId="0" borderId="29" xfId="0" applyNumberFormat="1" applyFont="1" applyFill="1" applyBorder="1" applyAlignment="1" applyProtection="1">
      <alignment horizontal="center" vertical="center"/>
    </xf>
    <xf numFmtId="0" fontId="21" fillId="0" borderId="30" xfId="0" applyNumberFormat="1" applyFont="1" applyFill="1" applyBorder="1" applyAlignment="1" applyProtection="1">
      <alignment horizontal="center" vertical="center"/>
    </xf>
    <xf numFmtId="0" fontId="18" fillId="0" borderId="30" xfId="0" applyNumberFormat="1" applyFont="1" applyFill="1" applyBorder="1" applyAlignment="1" applyProtection="1"/>
    <xf numFmtId="0" fontId="19" fillId="26" borderId="11" xfId="0" applyNumberFormat="1" applyFont="1" applyFill="1" applyBorder="1" applyAlignment="1" applyProtection="1">
      <alignment horizontal="center" vertical="center" wrapText="1"/>
    </xf>
    <xf numFmtId="0" fontId="18" fillId="26" borderId="35" xfId="0" applyNumberFormat="1" applyFont="1" applyFill="1" applyBorder="1" applyAlignment="1" applyProtection="1">
      <alignment horizontal="center" vertical="center" wrapText="1"/>
    </xf>
    <xf numFmtId="0" fontId="19" fillId="27" borderId="11" xfId="0" applyNumberFormat="1" applyFont="1" applyFill="1" applyBorder="1" applyAlignment="1" applyProtection="1">
      <alignment horizontal="center" vertical="center" wrapText="1"/>
    </xf>
    <xf numFmtId="0" fontId="18" fillId="27" borderId="35" xfId="0" applyNumberFormat="1" applyFont="1" applyFill="1" applyBorder="1" applyAlignment="1" applyProtection="1">
      <alignment horizontal="center" vertical="center" wrapText="1"/>
    </xf>
    <xf numFmtId="0" fontId="19" fillId="28" borderId="11" xfId="0" applyNumberFormat="1" applyFont="1" applyFill="1" applyBorder="1" applyAlignment="1" applyProtection="1">
      <alignment horizontal="center" vertical="center" wrapText="1"/>
    </xf>
    <xf numFmtId="0" fontId="18" fillId="28" borderId="35" xfId="0" applyNumberFormat="1" applyFont="1" applyFill="1" applyBorder="1" applyAlignment="1" applyProtection="1">
      <alignment horizontal="center" vertical="center" wrapText="1"/>
    </xf>
    <xf numFmtId="0" fontId="19" fillId="29" borderId="11" xfId="0" applyNumberFormat="1" applyFont="1" applyFill="1" applyBorder="1" applyAlignment="1" applyProtection="1">
      <alignment horizontal="center" vertical="center" wrapText="1"/>
    </xf>
    <xf numFmtId="0" fontId="18" fillId="29" borderId="35" xfId="0" applyNumberFormat="1" applyFont="1" applyFill="1" applyBorder="1" applyAlignment="1" applyProtection="1">
      <alignment horizontal="center" vertical="center" wrapText="1"/>
    </xf>
    <xf numFmtId="0" fontId="20" fillId="18" borderId="11" xfId="0" applyNumberFormat="1" applyFont="1" applyFill="1" applyBorder="1" applyAlignment="1" applyProtection="1">
      <alignment horizontal="center" vertical="center" wrapText="1"/>
    </xf>
    <xf numFmtId="0" fontId="18" fillId="0" borderId="35" xfId="0" applyNumberFormat="1" applyFont="1" applyFill="1" applyBorder="1" applyAlignment="1" applyProtection="1">
      <alignment horizontal="center" vertical="center" wrapText="1"/>
    </xf>
    <xf numFmtId="0" fontId="32" fillId="18" borderId="11" xfId="0" applyNumberFormat="1" applyFont="1" applyFill="1" applyBorder="1" applyAlignment="1" applyProtection="1">
      <alignment horizontal="center" vertical="center" wrapText="1"/>
    </xf>
    <xf numFmtId="0" fontId="32" fillId="18" borderId="20" xfId="0" applyNumberFormat="1" applyFont="1" applyFill="1" applyBorder="1" applyAlignment="1" applyProtection="1">
      <alignment horizontal="center" vertical="center" wrapText="1"/>
    </xf>
    <xf numFmtId="0" fontId="32" fillId="18" borderId="35" xfId="0" applyNumberFormat="1" applyFont="1" applyFill="1" applyBorder="1" applyAlignment="1" applyProtection="1">
      <alignment horizontal="center" vertical="center" wrapText="1"/>
    </xf>
    <xf numFmtId="0" fontId="19" fillId="25" borderId="36" xfId="0" applyNumberFormat="1" applyFont="1" applyFill="1" applyBorder="1" applyAlignment="1" applyProtection="1">
      <alignment horizontal="center" vertical="center" wrapText="1"/>
    </xf>
    <xf numFmtId="0" fontId="18" fillId="25" borderId="34" xfId="0" applyNumberFormat="1" applyFont="1" applyFill="1" applyBorder="1" applyAlignment="1" applyProtection="1">
      <alignment horizontal="center" vertical="center" wrapText="1"/>
    </xf>
    <xf numFmtId="0" fontId="18" fillId="25" borderId="37" xfId="0" applyNumberFormat="1" applyFont="1" applyFill="1" applyBorder="1" applyAlignment="1" applyProtection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center" vertical="center"/>
    </xf>
    <xf numFmtId="0" fontId="32" fillId="0" borderId="35" xfId="0" applyNumberFormat="1" applyFont="1" applyFill="1" applyBorder="1" applyAlignment="1" applyProtection="1">
      <alignment horizontal="center" vertical="center"/>
    </xf>
    <xf numFmtId="0" fontId="19" fillId="22" borderId="20" xfId="0" applyNumberFormat="1" applyFont="1" applyFill="1" applyBorder="1" applyAlignment="1" applyProtection="1">
      <alignment horizontal="center" vertical="center" wrapText="1"/>
    </xf>
    <xf numFmtId="0" fontId="19" fillId="22" borderId="35" xfId="0" applyNumberFormat="1" applyFont="1" applyFill="1" applyBorder="1" applyAlignment="1" applyProtection="1">
      <alignment horizontal="center" vertical="center" wrapText="1"/>
    </xf>
    <xf numFmtId="0" fontId="19" fillId="21" borderId="20" xfId="0" applyNumberFormat="1" applyFont="1" applyFill="1" applyBorder="1" applyAlignment="1" applyProtection="1">
      <alignment horizontal="center" vertical="center" wrapText="1"/>
    </xf>
    <xf numFmtId="0" fontId="19" fillId="21" borderId="35" xfId="0" applyNumberFormat="1" applyFont="1" applyFill="1" applyBorder="1" applyAlignment="1" applyProtection="1">
      <alignment horizontal="center" vertical="center" wrapText="1"/>
    </xf>
    <xf numFmtId="0" fontId="19" fillId="23" borderId="20" xfId="0" applyNumberFormat="1" applyFont="1" applyFill="1" applyBorder="1" applyAlignment="1" applyProtection="1">
      <alignment horizontal="center" vertical="center" wrapText="1"/>
    </xf>
    <xf numFmtId="0" fontId="19" fillId="23" borderId="35" xfId="0" applyNumberFormat="1" applyFont="1" applyFill="1" applyBorder="1" applyAlignment="1" applyProtection="1">
      <alignment horizontal="center" vertical="center" wrapText="1"/>
    </xf>
    <xf numFmtId="0" fontId="19" fillId="24" borderId="39" xfId="0" applyNumberFormat="1" applyFont="1" applyFill="1" applyBorder="1" applyAlignment="1" applyProtection="1">
      <alignment horizontal="center" vertical="center" wrapText="1"/>
    </xf>
    <xf numFmtId="0" fontId="18" fillId="0" borderId="40" xfId="0" applyNumberFormat="1" applyFont="1" applyFill="1" applyBorder="1" applyAlignment="1" applyProtection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36" hidden="1"/>
    <cellStyle name="40% - Accent2" xfId="7"/>
    <cellStyle name="40% - Accent3" xfId="8"/>
    <cellStyle name="40% - Accent4" xfId="9"/>
    <cellStyle name="40% - Accent5" xfId="10"/>
    <cellStyle name="40% - Accent6" xfId="11"/>
    <cellStyle name="60% - Accent1" xfId="12"/>
    <cellStyle name="60% - Accent2" xfId="13"/>
    <cellStyle name="60% - Accent3" xfId="14"/>
    <cellStyle name="60% - Accent4" xfId="15"/>
    <cellStyle name="60% - Accent5" xfId="16"/>
    <cellStyle name="60% - Accent6" xfId="17"/>
    <cellStyle name="Accent1" xfId="18"/>
    <cellStyle name="Accent2" xfId="19"/>
    <cellStyle name="Accent3" xfId="20"/>
    <cellStyle name="Accent4" xfId="21"/>
    <cellStyle name="Accent5" xfId="22"/>
    <cellStyle name="Accent6" xfId="23"/>
    <cellStyle name="Bad" xfId="24"/>
    <cellStyle name="Calculation" xfId="25"/>
    <cellStyle name="Check Cell" xfId="26"/>
    <cellStyle name="Explanatory Text" xfId="27"/>
    <cellStyle name="Heading 1" xfId="28"/>
    <cellStyle name="Heading 2" xfId="29"/>
    <cellStyle name="Heading 3" xfId="30"/>
    <cellStyle name="Heading 4" xfId="31"/>
    <cellStyle name="Input" xfId="32"/>
    <cellStyle name="Linked Cell" xfId="33"/>
    <cellStyle name="Neutral" xfId="34"/>
    <cellStyle name="Obično" xfId="0" builtinId="0"/>
    <cellStyle name="Total" xfId="35"/>
    <cellStyle name="Zarez" xfId="3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2202" name="Line 1"/>
        <xdr:cNvSpPr>
          <a:spLocks noChangeShapeType="1"/>
        </xdr:cNvSpPr>
      </xdr:nvSpPr>
      <xdr:spPr bwMode="auto">
        <a:xfrm>
          <a:off x="19050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2203" name="Line 2"/>
        <xdr:cNvSpPr>
          <a:spLocks noChangeShapeType="1"/>
        </xdr:cNvSpPr>
      </xdr:nvSpPr>
      <xdr:spPr bwMode="auto">
        <a:xfrm>
          <a:off x="9525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19050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9525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Normal="100" workbookViewId="0">
      <selection activeCell="H9" sqref="H9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87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9" ht="48" customHeight="1">
      <c r="A1" s="256" t="s">
        <v>101</v>
      </c>
      <c r="B1" s="256"/>
      <c r="C1" s="256"/>
      <c r="D1" s="256"/>
      <c r="E1" s="256"/>
      <c r="F1" s="256"/>
      <c r="G1" s="256"/>
      <c r="H1" s="256"/>
    </row>
    <row r="2" spans="1:9" s="68" customFormat="1" ht="26.25" customHeight="1">
      <c r="A2" s="256" t="s">
        <v>41</v>
      </c>
      <c r="B2" s="256"/>
      <c r="C2" s="256"/>
      <c r="D2" s="256"/>
      <c r="E2" s="256"/>
      <c r="F2" s="256"/>
      <c r="G2" s="257"/>
      <c r="H2" s="257"/>
    </row>
    <row r="3" spans="1:9" ht="25.5" customHeight="1">
      <c r="A3" s="256"/>
      <c r="B3" s="256"/>
      <c r="C3" s="256"/>
      <c r="D3" s="256"/>
      <c r="E3" s="256"/>
      <c r="F3" s="256"/>
      <c r="G3" s="256"/>
      <c r="H3" s="258"/>
    </row>
    <row r="4" spans="1:9" ht="9" customHeight="1">
      <c r="A4" s="69"/>
      <c r="B4" s="70"/>
      <c r="C4" s="70"/>
      <c r="D4" s="70"/>
      <c r="E4" s="70"/>
    </row>
    <row r="5" spans="1:9" ht="27.75" customHeight="1">
      <c r="A5" s="71"/>
      <c r="B5" s="72"/>
      <c r="C5" s="72"/>
      <c r="D5" s="73"/>
      <c r="E5" s="74"/>
      <c r="F5" s="75" t="s">
        <v>84</v>
      </c>
      <c r="G5" s="75" t="s">
        <v>85</v>
      </c>
      <c r="H5" s="76" t="s">
        <v>86</v>
      </c>
      <c r="I5" s="77"/>
    </row>
    <row r="6" spans="1:9" ht="27.75" customHeight="1">
      <c r="A6" s="254" t="s">
        <v>42</v>
      </c>
      <c r="B6" s="253"/>
      <c r="C6" s="253"/>
      <c r="D6" s="253"/>
      <c r="E6" s="255"/>
      <c r="F6" s="165">
        <v>3875006</v>
      </c>
      <c r="G6" s="165">
        <v>3921506</v>
      </c>
      <c r="H6" s="166">
        <v>3933131</v>
      </c>
      <c r="I6" s="93"/>
    </row>
    <row r="7" spans="1:9" ht="22.5" customHeight="1">
      <c r="A7" s="254" t="s">
        <v>0</v>
      </c>
      <c r="B7" s="253"/>
      <c r="C7" s="253"/>
      <c r="D7" s="253"/>
      <c r="E7" s="255"/>
      <c r="F7" s="164">
        <v>3509746</v>
      </c>
      <c r="G7" s="164">
        <v>3551863</v>
      </c>
      <c r="H7" s="164">
        <v>3562392</v>
      </c>
    </row>
    <row r="8" spans="1:9" ht="22.5" customHeight="1">
      <c r="A8" s="259" t="s">
        <v>1</v>
      </c>
      <c r="B8" s="255"/>
      <c r="C8" s="255"/>
      <c r="D8" s="255"/>
      <c r="E8" s="255"/>
      <c r="F8" s="164">
        <v>365260</v>
      </c>
      <c r="G8" s="164">
        <v>369643</v>
      </c>
      <c r="H8" s="164">
        <v>370739</v>
      </c>
    </row>
    <row r="9" spans="1:9" ht="22.5" customHeight="1">
      <c r="A9" s="94" t="s">
        <v>43</v>
      </c>
      <c r="B9" s="1"/>
      <c r="C9" s="1"/>
      <c r="D9" s="1"/>
      <c r="E9" s="1"/>
      <c r="F9" s="164">
        <v>3875006</v>
      </c>
      <c r="G9" s="164">
        <v>3921506</v>
      </c>
      <c r="H9" s="164">
        <v>3933131</v>
      </c>
    </row>
    <row r="10" spans="1:9" ht="22.5" customHeight="1">
      <c r="A10" s="252" t="s">
        <v>2</v>
      </c>
      <c r="B10" s="253"/>
      <c r="C10" s="253"/>
      <c r="D10" s="253"/>
      <c r="E10" s="260"/>
      <c r="F10" s="165">
        <v>3509746</v>
      </c>
      <c r="G10" s="165">
        <v>3551863</v>
      </c>
      <c r="H10" s="165">
        <v>3562392</v>
      </c>
    </row>
    <row r="11" spans="1:9" ht="22.5" customHeight="1">
      <c r="A11" s="259" t="s">
        <v>3</v>
      </c>
      <c r="B11" s="255"/>
      <c r="C11" s="255"/>
      <c r="D11" s="255"/>
      <c r="E11" s="255"/>
      <c r="F11" s="165">
        <v>365260</v>
      </c>
      <c r="G11" s="165">
        <v>369643</v>
      </c>
      <c r="H11" s="165">
        <v>370739</v>
      </c>
    </row>
    <row r="12" spans="1:9" ht="22.5" customHeight="1">
      <c r="A12" s="252" t="s">
        <v>4</v>
      </c>
      <c r="B12" s="253"/>
      <c r="C12" s="253"/>
      <c r="D12" s="253"/>
      <c r="E12" s="253"/>
      <c r="F12" s="79">
        <f>SUM(F6-F9)</f>
        <v>0</v>
      </c>
      <c r="G12" s="79">
        <f t="shared" ref="G12:H12" si="0">SUM(G6-G9)</f>
        <v>0</v>
      </c>
      <c r="H12" s="79">
        <f t="shared" si="0"/>
        <v>0</v>
      </c>
    </row>
    <row r="13" spans="1:9" ht="25.5" customHeight="1">
      <c r="A13" s="256"/>
      <c r="B13" s="261"/>
      <c r="C13" s="261"/>
      <c r="D13" s="261"/>
      <c r="E13" s="261"/>
      <c r="F13" s="258"/>
      <c r="G13" s="258"/>
      <c r="H13" s="258"/>
    </row>
    <row r="14" spans="1:9" ht="27.75" customHeight="1">
      <c r="A14" s="71"/>
      <c r="B14" s="72"/>
      <c r="C14" s="72"/>
      <c r="D14" s="73"/>
      <c r="E14" s="74"/>
      <c r="F14" s="75" t="s">
        <v>84</v>
      </c>
      <c r="G14" s="75" t="s">
        <v>85</v>
      </c>
      <c r="H14" s="76" t="s">
        <v>86</v>
      </c>
    </row>
    <row r="15" spans="1:9" ht="22.5" customHeight="1">
      <c r="A15" s="262" t="s">
        <v>5</v>
      </c>
      <c r="B15" s="263"/>
      <c r="C15" s="263"/>
      <c r="D15" s="263"/>
      <c r="E15" s="264"/>
      <c r="F15" s="81">
        <v>0</v>
      </c>
      <c r="G15" s="81">
        <v>0</v>
      </c>
      <c r="H15" s="79">
        <v>0</v>
      </c>
    </row>
    <row r="16" spans="1:9" s="63" customFormat="1" ht="25.5" customHeight="1">
      <c r="A16" s="265"/>
      <c r="B16" s="261"/>
      <c r="C16" s="261"/>
      <c r="D16" s="261"/>
      <c r="E16" s="261"/>
      <c r="F16" s="258"/>
      <c r="G16" s="258"/>
      <c r="H16" s="258"/>
    </row>
    <row r="17" spans="1:8" s="63" customFormat="1" ht="27.75" customHeight="1">
      <c r="A17" s="71"/>
      <c r="B17" s="72"/>
      <c r="C17" s="72"/>
      <c r="D17" s="73"/>
      <c r="E17" s="74"/>
      <c r="F17" s="75" t="s">
        <v>84</v>
      </c>
      <c r="G17" s="75" t="s">
        <v>85</v>
      </c>
      <c r="H17" s="76" t="s">
        <v>86</v>
      </c>
    </row>
    <row r="18" spans="1:8" s="63" customFormat="1" ht="22.5" customHeight="1">
      <c r="A18" s="254" t="s">
        <v>6</v>
      </c>
      <c r="B18" s="253"/>
      <c r="C18" s="253"/>
      <c r="D18" s="253"/>
      <c r="E18" s="253"/>
      <c r="F18" s="78"/>
      <c r="G18" s="78"/>
      <c r="H18" s="78"/>
    </row>
    <row r="19" spans="1:8" s="63" customFormat="1" ht="22.5" customHeight="1">
      <c r="A19" s="254" t="s">
        <v>7</v>
      </c>
      <c r="B19" s="253"/>
      <c r="C19" s="253"/>
      <c r="D19" s="253"/>
      <c r="E19" s="253"/>
      <c r="F19" s="78"/>
      <c r="G19" s="78"/>
      <c r="H19" s="78"/>
    </row>
    <row r="20" spans="1:8" s="63" customFormat="1" ht="22.5" customHeight="1">
      <c r="A20" s="252" t="s">
        <v>8</v>
      </c>
      <c r="B20" s="253"/>
      <c r="C20" s="253"/>
      <c r="D20" s="253"/>
      <c r="E20" s="253"/>
      <c r="F20" s="78"/>
      <c r="G20" s="78"/>
      <c r="H20" s="78"/>
    </row>
    <row r="21" spans="1:8" s="63" customFormat="1" ht="15" customHeight="1">
      <c r="A21" s="82"/>
      <c r="B21" s="83"/>
      <c r="C21" s="80"/>
      <c r="D21" s="84"/>
      <c r="E21" s="83"/>
      <c r="F21" s="85"/>
      <c r="G21" s="85"/>
      <c r="H21" s="85"/>
    </row>
    <row r="22" spans="1:8" s="63" customFormat="1" ht="22.5" customHeight="1">
      <c r="A22" s="252" t="s">
        <v>9</v>
      </c>
      <c r="B22" s="253"/>
      <c r="C22" s="253"/>
      <c r="D22" s="253"/>
      <c r="E22" s="253"/>
      <c r="F22" s="78">
        <f>SUM(F12,F15,F20)</f>
        <v>0</v>
      </c>
      <c r="G22" s="78">
        <f>SUM(G12,G15,G20)</f>
        <v>0</v>
      </c>
      <c r="H22" s="78">
        <f>SUM(H12,H15,H20)</f>
        <v>0</v>
      </c>
    </row>
    <row r="23" spans="1:8" s="63" customFormat="1" ht="18" customHeight="1">
      <c r="A23" s="86"/>
      <c r="B23" s="70"/>
      <c r="C23" s="70"/>
      <c r="D23" s="70"/>
      <c r="E23" s="70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Normal="100" workbookViewId="0">
      <selection activeCell="B36" sqref="B36"/>
    </sheetView>
  </sheetViews>
  <sheetFormatPr defaultColWidth="11.42578125" defaultRowHeight="12.75"/>
  <cols>
    <col min="1" max="1" width="16" style="33" customWidth="1"/>
    <col min="2" max="3" width="17.5703125" style="33" customWidth="1"/>
    <col min="4" max="4" width="17.5703125" style="64" customWidth="1"/>
    <col min="5" max="8" width="17.5703125" style="10" customWidth="1"/>
    <col min="9" max="9" width="7.85546875" style="10" customWidth="1"/>
    <col min="10" max="10" width="14.28515625" style="10" customWidth="1"/>
    <col min="11" max="11" width="7.85546875" style="10" customWidth="1"/>
    <col min="12" max="16384" width="11.42578125" style="10"/>
  </cols>
  <sheetData>
    <row r="1" spans="1:8" ht="24" customHeight="1">
      <c r="A1" s="256" t="s">
        <v>10</v>
      </c>
      <c r="B1" s="256"/>
      <c r="C1" s="256"/>
      <c r="D1" s="256"/>
      <c r="E1" s="256"/>
      <c r="F1" s="256"/>
      <c r="G1" s="256"/>
      <c r="H1" s="256"/>
    </row>
    <row r="2" spans="1:8" s="2" customFormat="1" ht="13.5" thickBot="1">
      <c r="A2" s="15"/>
      <c r="H2" s="16" t="s">
        <v>11</v>
      </c>
    </row>
    <row r="3" spans="1:8" s="2" customFormat="1" ht="26.25" thickBot="1">
      <c r="A3" s="89" t="s">
        <v>12</v>
      </c>
      <c r="B3" s="268" t="s">
        <v>22</v>
      </c>
      <c r="C3" s="269"/>
      <c r="D3" s="269"/>
      <c r="E3" s="269"/>
      <c r="F3" s="269"/>
      <c r="G3" s="269"/>
      <c r="H3" s="270"/>
    </row>
    <row r="4" spans="1:8" s="2" customFormat="1" ht="77.25" thickBot="1">
      <c r="A4" s="90" t="s">
        <v>13</v>
      </c>
      <c r="B4" s="17" t="s">
        <v>14</v>
      </c>
      <c r="C4" s="18" t="s">
        <v>15</v>
      </c>
      <c r="D4" s="18" t="s">
        <v>16</v>
      </c>
      <c r="E4" s="18" t="s">
        <v>17</v>
      </c>
      <c r="F4" s="18" t="s">
        <v>18</v>
      </c>
      <c r="G4" s="18" t="s">
        <v>19</v>
      </c>
      <c r="H4" s="19" t="s">
        <v>20</v>
      </c>
    </row>
    <row r="5" spans="1:8" s="2" customFormat="1">
      <c r="A5" s="4">
        <v>652</v>
      </c>
      <c r="B5" s="5"/>
      <c r="C5" s="6"/>
      <c r="D5" s="176">
        <v>360000</v>
      </c>
      <c r="E5" s="7"/>
      <c r="F5" s="7"/>
      <c r="G5" s="8"/>
      <c r="H5" s="9"/>
    </row>
    <row r="6" spans="1:8" s="2" customFormat="1">
      <c r="A6" s="20">
        <v>633</v>
      </c>
      <c r="B6" s="21"/>
      <c r="C6" s="22"/>
      <c r="D6" s="22"/>
      <c r="E6" s="22">
        <v>24000</v>
      </c>
      <c r="F6" s="22"/>
      <c r="G6" s="23"/>
      <c r="H6" s="24"/>
    </row>
    <row r="7" spans="1:8" s="2" customFormat="1">
      <c r="A7" s="20">
        <v>671</v>
      </c>
      <c r="B7" s="21">
        <v>2845746</v>
      </c>
      <c r="C7" s="22"/>
      <c r="D7" s="22"/>
      <c r="E7" s="22"/>
      <c r="F7" s="22"/>
      <c r="G7" s="23">
        <v>365260</v>
      </c>
      <c r="H7" s="24"/>
    </row>
    <row r="8" spans="1:8" s="2" customFormat="1">
      <c r="A8" s="20">
        <v>661</v>
      </c>
      <c r="B8" s="21"/>
      <c r="C8" s="22">
        <v>280000</v>
      </c>
      <c r="D8" s="22"/>
      <c r="E8" s="22"/>
      <c r="F8" s="22"/>
      <c r="G8" s="23"/>
      <c r="H8" s="24"/>
    </row>
    <row r="9" spans="1:8" s="2" customFormat="1">
      <c r="A9" s="25"/>
      <c r="B9" s="21"/>
      <c r="C9" s="22"/>
      <c r="D9" s="22"/>
      <c r="E9" s="22"/>
      <c r="F9" s="22"/>
      <c r="G9" s="23"/>
      <c r="H9" s="24"/>
    </row>
    <row r="10" spans="1:8" s="2" customFormat="1">
      <c r="A10" s="25"/>
      <c r="B10" s="21"/>
      <c r="C10" s="22"/>
      <c r="D10" s="22"/>
      <c r="E10" s="22"/>
      <c r="F10" s="22"/>
      <c r="G10" s="23"/>
      <c r="H10" s="24"/>
    </row>
    <row r="11" spans="1:8" s="2" customFormat="1">
      <c r="A11" s="25"/>
      <c r="B11" s="21"/>
      <c r="C11" s="22"/>
      <c r="D11" s="22"/>
      <c r="E11" s="22"/>
      <c r="F11" s="22"/>
      <c r="G11" s="23"/>
      <c r="H11" s="24"/>
    </row>
    <row r="12" spans="1:8" s="2" customFormat="1">
      <c r="A12" s="25"/>
      <c r="B12" s="21"/>
      <c r="C12" s="22"/>
      <c r="D12" s="22"/>
      <c r="E12" s="22"/>
      <c r="F12" s="22"/>
      <c r="G12" s="23"/>
      <c r="H12" s="24"/>
    </row>
    <row r="13" spans="1:8" s="2" customFormat="1" ht="13.5" thickBot="1">
      <c r="A13" s="26"/>
      <c r="B13" s="27"/>
      <c r="C13" s="28"/>
      <c r="D13" s="28"/>
      <c r="E13" s="28"/>
      <c r="F13" s="28"/>
      <c r="G13" s="29"/>
      <c r="H13" s="30"/>
    </row>
    <row r="14" spans="1:8" s="2" customFormat="1" ht="30" customHeight="1" thickBot="1">
      <c r="A14" s="31" t="s">
        <v>21</v>
      </c>
      <c r="B14" s="193">
        <v>2845746</v>
      </c>
      <c r="C14" s="193">
        <f t="shared" ref="C14:H14" si="0">SUM(C5:C8)</f>
        <v>280000</v>
      </c>
      <c r="D14" s="193">
        <f t="shared" si="0"/>
        <v>360000</v>
      </c>
      <c r="E14" s="193">
        <f t="shared" si="0"/>
        <v>24000</v>
      </c>
      <c r="F14" s="193">
        <f t="shared" si="0"/>
        <v>0</v>
      </c>
      <c r="G14" s="193">
        <f t="shared" si="0"/>
        <v>365260</v>
      </c>
      <c r="H14" s="193">
        <f t="shared" si="0"/>
        <v>0</v>
      </c>
    </row>
    <row r="15" spans="1:8" s="2" customFormat="1" ht="28.5" customHeight="1" thickBot="1">
      <c r="A15" s="31" t="s">
        <v>23</v>
      </c>
      <c r="B15" s="271">
        <f>B14+C14+D14+E14+F14+G14+H14</f>
        <v>3875006</v>
      </c>
      <c r="C15" s="272"/>
      <c r="D15" s="272"/>
      <c r="E15" s="272"/>
      <c r="F15" s="272"/>
      <c r="G15" s="272"/>
      <c r="H15" s="273"/>
    </row>
    <row r="16" spans="1:8" ht="13.5" thickBot="1">
      <c r="A16" s="12"/>
      <c r="B16" s="12"/>
      <c r="C16" s="12"/>
      <c r="D16" s="13"/>
      <c r="E16" s="32"/>
      <c r="H16" s="16"/>
    </row>
    <row r="17" spans="1:8" ht="24" customHeight="1" thickBot="1">
      <c r="A17" s="91" t="s">
        <v>12</v>
      </c>
      <c r="B17" s="268" t="s">
        <v>87</v>
      </c>
      <c r="C17" s="269"/>
      <c r="D17" s="269"/>
      <c r="E17" s="269"/>
      <c r="F17" s="269"/>
      <c r="G17" s="269"/>
      <c r="H17" s="270"/>
    </row>
    <row r="18" spans="1:8" ht="77.25" thickBot="1">
      <c r="A18" s="92" t="s">
        <v>13</v>
      </c>
      <c r="B18" s="17" t="s">
        <v>14</v>
      </c>
      <c r="C18" s="18" t="s">
        <v>15</v>
      </c>
      <c r="D18" s="18" t="s">
        <v>16</v>
      </c>
      <c r="E18" s="18" t="s">
        <v>17</v>
      </c>
      <c r="F18" s="18" t="s">
        <v>18</v>
      </c>
      <c r="G18" s="18" t="s">
        <v>19</v>
      </c>
      <c r="H18" s="19" t="s">
        <v>20</v>
      </c>
    </row>
    <row r="19" spans="1:8">
      <c r="A19" s="4">
        <v>652</v>
      </c>
      <c r="B19" s="5"/>
      <c r="C19" s="6"/>
      <c r="D19" s="176">
        <v>364320</v>
      </c>
      <c r="E19" s="7"/>
      <c r="F19" s="7"/>
      <c r="G19" s="8"/>
      <c r="H19" s="9"/>
    </row>
    <row r="20" spans="1:8">
      <c r="A20" s="20">
        <v>633</v>
      </c>
      <c r="B20" s="21"/>
      <c r="C20" s="22"/>
      <c r="D20" s="22"/>
      <c r="E20" s="22">
        <v>24288</v>
      </c>
      <c r="F20" s="22"/>
      <c r="G20" s="23"/>
      <c r="H20" s="24"/>
    </row>
    <row r="21" spans="1:8">
      <c r="A21" s="20">
        <v>671</v>
      </c>
      <c r="B21" s="21">
        <v>2879895</v>
      </c>
      <c r="C21" s="22"/>
      <c r="D21" s="22"/>
      <c r="E21" s="22"/>
      <c r="F21" s="22"/>
      <c r="G21" s="23">
        <v>369643</v>
      </c>
      <c r="H21" s="24"/>
    </row>
    <row r="22" spans="1:8">
      <c r="A22" s="20">
        <v>661</v>
      </c>
      <c r="B22" s="21"/>
      <c r="C22" s="22">
        <v>283360</v>
      </c>
      <c r="D22" s="22"/>
      <c r="E22" s="22"/>
      <c r="F22" s="22"/>
      <c r="G22" s="23"/>
      <c r="H22" s="24"/>
    </row>
    <row r="23" spans="1:8">
      <c r="A23" s="25"/>
      <c r="B23" s="21"/>
      <c r="C23" s="22"/>
      <c r="D23" s="22"/>
      <c r="E23" s="22"/>
      <c r="F23" s="22"/>
      <c r="G23" s="23"/>
      <c r="H23" s="24"/>
    </row>
    <row r="24" spans="1:8">
      <c r="A24" s="25"/>
      <c r="B24" s="21"/>
      <c r="C24" s="22"/>
      <c r="D24" s="22"/>
      <c r="E24" s="22"/>
      <c r="F24" s="22"/>
      <c r="G24" s="23"/>
      <c r="H24" s="24"/>
    </row>
    <row r="25" spans="1:8">
      <c r="A25" s="25"/>
      <c r="B25" s="21"/>
      <c r="C25" s="22"/>
      <c r="D25" s="22"/>
      <c r="E25" s="22"/>
      <c r="F25" s="22"/>
      <c r="G25" s="23"/>
      <c r="H25" s="24"/>
    </row>
    <row r="26" spans="1:8">
      <c r="A26" s="25"/>
      <c r="B26" s="21"/>
      <c r="C26" s="22"/>
      <c r="D26" s="22"/>
      <c r="E26" s="22"/>
      <c r="F26" s="22"/>
      <c r="G26" s="23"/>
      <c r="H26" s="24"/>
    </row>
    <row r="27" spans="1:8" ht="13.5" thickBot="1">
      <c r="A27" s="26"/>
      <c r="B27" s="27"/>
      <c r="C27" s="28"/>
      <c r="D27" s="28"/>
      <c r="E27" s="28"/>
      <c r="F27" s="28"/>
      <c r="G27" s="29"/>
      <c r="H27" s="30"/>
    </row>
    <row r="28" spans="1:8" s="2" customFormat="1" ht="30" customHeight="1" thickBot="1">
      <c r="A28" s="31" t="s">
        <v>21</v>
      </c>
      <c r="B28" s="193">
        <f>SUM(B19:B27)</f>
        <v>2879895</v>
      </c>
      <c r="C28" s="193">
        <f t="shared" ref="C28:H28" si="1">SUM(C19:C27)</f>
        <v>283360</v>
      </c>
      <c r="D28" s="193">
        <f t="shared" si="1"/>
        <v>364320</v>
      </c>
      <c r="E28" s="193">
        <f t="shared" si="1"/>
        <v>24288</v>
      </c>
      <c r="F28" s="193">
        <f t="shared" si="1"/>
        <v>0</v>
      </c>
      <c r="G28" s="193">
        <f t="shared" si="1"/>
        <v>369643</v>
      </c>
      <c r="H28" s="193">
        <f t="shared" si="1"/>
        <v>0</v>
      </c>
    </row>
    <row r="29" spans="1:8" s="2" customFormat="1" ht="28.5" customHeight="1" thickBot="1">
      <c r="A29" s="31" t="s">
        <v>89</v>
      </c>
      <c r="B29" s="271">
        <f>B28+C28+D28+E28+F28+G28+H28</f>
        <v>3921506</v>
      </c>
      <c r="C29" s="272"/>
      <c r="D29" s="272"/>
      <c r="E29" s="272"/>
      <c r="F29" s="272"/>
      <c r="G29" s="272"/>
      <c r="H29" s="273"/>
    </row>
    <row r="30" spans="1:8" ht="13.5" thickBot="1">
      <c r="D30" s="34"/>
      <c r="E30" s="35"/>
    </row>
    <row r="31" spans="1:8" ht="26.25" thickBot="1">
      <c r="A31" s="91" t="s">
        <v>12</v>
      </c>
      <c r="B31" s="268" t="s">
        <v>88</v>
      </c>
      <c r="C31" s="269"/>
      <c r="D31" s="269"/>
      <c r="E31" s="269"/>
      <c r="F31" s="269"/>
      <c r="G31" s="269"/>
      <c r="H31" s="270"/>
    </row>
    <row r="32" spans="1:8" ht="77.25" thickBot="1">
      <c r="A32" s="92" t="s">
        <v>13</v>
      </c>
      <c r="B32" s="17" t="s">
        <v>14</v>
      </c>
      <c r="C32" s="18" t="s">
        <v>15</v>
      </c>
      <c r="D32" s="18" t="s">
        <v>16</v>
      </c>
      <c r="E32" s="18" t="s">
        <v>17</v>
      </c>
      <c r="F32" s="18" t="s">
        <v>18</v>
      </c>
      <c r="G32" s="18" t="s">
        <v>19</v>
      </c>
      <c r="H32" s="19" t="s">
        <v>20</v>
      </c>
    </row>
    <row r="33" spans="1:8">
      <c r="A33" s="4">
        <v>652</v>
      </c>
      <c r="B33" s="5"/>
      <c r="C33" s="6"/>
      <c r="D33" s="176">
        <v>365400</v>
      </c>
      <c r="E33" s="7"/>
      <c r="F33" s="7"/>
      <c r="G33" s="8"/>
      <c r="H33" s="9"/>
    </row>
    <row r="34" spans="1:8">
      <c r="A34" s="20">
        <v>633</v>
      </c>
      <c r="B34" s="21"/>
      <c r="C34" s="22"/>
      <c r="D34" s="22"/>
      <c r="E34" s="22">
        <v>24360</v>
      </c>
      <c r="F34" s="22"/>
      <c r="G34" s="23"/>
      <c r="H34" s="24"/>
    </row>
    <row r="35" spans="1:8">
      <c r="A35" s="20">
        <v>671</v>
      </c>
      <c r="B35" s="21">
        <v>2888432</v>
      </c>
      <c r="C35" s="22"/>
      <c r="D35" s="22"/>
      <c r="E35" s="22"/>
      <c r="F35" s="22"/>
      <c r="G35" s="23">
        <v>370739</v>
      </c>
      <c r="H35" s="24"/>
    </row>
    <row r="36" spans="1:8">
      <c r="A36" s="20">
        <v>661</v>
      </c>
      <c r="B36" s="21"/>
      <c r="C36" s="22">
        <v>284200</v>
      </c>
      <c r="D36" s="22"/>
      <c r="E36" s="22"/>
      <c r="F36" s="22"/>
      <c r="G36" s="23"/>
      <c r="H36" s="24"/>
    </row>
    <row r="37" spans="1:8">
      <c r="A37" s="25"/>
      <c r="B37" s="21"/>
      <c r="C37" s="22"/>
      <c r="D37" s="22"/>
      <c r="E37" s="22"/>
      <c r="F37" s="22"/>
      <c r="G37" s="23"/>
      <c r="H37" s="24"/>
    </row>
    <row r="38" spans="1:8" ht="13.5" customHeight="1">
      <c r="A38" s="25"/>
      <c r="B38" s="21"/>
      <c r="C38" s="22"/>
      <c r="D38" s="22"/>
      <c r="E38" s="22"/>
      <c r="F38" s="22"/>
      <c r="G38" s="23"/>
      <c r="H38" s="24"/>
    </row>
    <row r="39" spans="1:8" ht="13.5" customHeight="1">
      <c r="A39" s="25"/>
      <c r="B39" s="21"/>
      <c r="C39" s="22"/>
      <c r="D39" s="22"/>
      <c r="E39" s="22"/>
      <c r="F39" s="22"/>
      <c r="G39" s="23"/>
      <c r="H39" s="24"/>
    </row>
    <row r="40" spans="1:8" ht="13.5" customHeight="1">
      <c r="A40" s="25"/>
      <c r="B40" s="21"/>
      <c r="C40" s="22"/>
      <c r="D40" s="22"/>
      <c r="E40" s="22"/>
      <c r="F40" s="22"/>
      <c r="G40" s="23"/>
      <c r="H40" s="24"/>
    </row>
    <row r="41" spans="1:8" ht="13.5" thickBot="1">
      <c r="A41" s="26"/>
      <c r="B41" s="27"/>
      <c r="C41" s="28"/>
      <c r="D41" s="28"/>
      <c r="E41" s="28"/>
      <c r="F41" s="28"/>
      <c r="G41" s="29"/>
      <c r="H41" s="30"/>
    </row>
    <row r="42" spans="1:8" s="2" customFormat="1" ht="30" customHeight="1" thickBot="1">
      <c r="A42" s="31" t="s">
        <v>21</v>
      </c>
      <c r="B42" s="193">
        <f>SUM(B33:B41)</f>
        <v>2888432</v>
      </c>
      <c r="C42" s="193">
        <f t="shared" ref="C42:H42" si="2">SUM(C33:C41)</f>
        <v>284200</v>
      </c>
      <c r="D42" s="193">
        <f t="shared" si="2"/>
        <v>365400</v>
      </c>
      <c r="E42" s="193">
        <f t="shared" si="2"/>
        <v>24360</v>
      </c>
      <c r="F42" s="193">
        <f t="shared" si="2"/>
        <v>0</v>
      </c>
      <c r="G42" s="193">
        <f t="shared" si="2"/>
        <v>370739</v>
      </c>
      <c r="H42" s="193">
        <f t="shared" si="2"/>
        <v>0</v>
      </c>
    </row>
    <row r="43" spans="1:8" s="2" customFormat="1" ht="28.5" customHeight="1" thickBot="1">
      <c r="A43" s="31" t="s">
        <v>90</v>
      </c>
      <c r="B43" s="271">
        <f>B42+C42+D42+E42+F42+G42+H42</f>
        <v>3933131</v>
      </c>
      <c r="C43" s="272"/>
      <c r="D43" s="272"/>
      <c r="E43" s="272"/>
      <c r="F43" s="272"/>
      <c r="G43" s="272"/>
      <c r="H43" s="273"/>
    </row>
    <row r="44" spans="1:8" ht="13.5" customHeight="1">
      <c r="C44" s="36"/>
      <c r="D44" s="34"/>
      <c r="E44" s="37"/>
    </row>
    <row r="45" spans="1:8" ht="13.5" customHeight="1">
      <c r="C45" s="36"/>
      <c r="D45" s="38"/>
      <c r="E45" s="39"/>
    </row>
    <row r="46" spans="1:8" ht="13.5" customHeight="1">
      <c r="D46" s="40"/>
      <c r="E46" s="41"/>
    </row>
    <row r="47" spans="1:8" ht="13.5" customHeight="1">
      <c r="D47" s="42"/>
      <c r="E47" s="43"/>
    </row>
    <row r="48" spans="1:8" ht="13.5" customHeight="1">
      <c r="D48" s="34"/>
      <c r="E48" s="35"/>
    </row>
    <row r="49" spans="2:5" ht="28.5" customHeight="1">
      <c r="C49" s="36"/>
      <c r="D49" s="34"/>
      <c r="E49" s="44"/>
    </row>
    <row r="50" spans="2:5" ht="13.5" customHeight="1">
      <c r="C50" s="36"/>
      <c r="D50" s="34"/>
      <c r="E50" s="39"/>
    </row>
    <row r="51" spans="2:5" ht="13.5" customHeight="1">
      <c r="D51" s="34"/>
      <c r="E51" s="35"/>
    </row>
    <row r="52" spans="2:5" ht="13.5" customHeight="1">
      <c r="D52" s="34"/>
      <c r="E52" s="43"/>
    </row>
    <row r="53" spans="2:5" ht="13.5" customHeight="1">
      <c r="D53" s="34"/>
      <c r="E53" s="35"/>
    </row>
    <row r="54" spans="2:5" ht="22.5" customHeight="1">
      <c r="D54" s="34"/>
      <c r="E54" s="45"/>
    </row>
    <row r="55" spans="2:5" ht="13.5" customHeight="1">
      <c r="D55" s="40"/>
      <c r="E55" s="41"/>
    </row>
    <row r="56" spans="2:5" ht="13.5" customHeight="1">
      <c r="B56" s="36"/>
      <c r="D56" s="40"/>
      <c r="E56" s="46"/>
    </row>
    <row r="57" spans="2:5" ht="13.5" customHeight="1">
      <c r="C57" s="36"/>
      <c r="D57" s="40"/>
      <c r="E57" s="47"/>
    </row>
    <row r="58" spans="2:5" ht="13.5" customHeight="1">
      <c r="C58" s="36"/>
      <c r="D58" s="42"/>
      <c r="E58" s="39"/>
    </row>
    <row r="59" spans="2:5" ht="13.5" customHeight="1">
      <c r="D59" s="34"/>
      <c r="E59" s="35"/>
    </row>
    <row r="60" spans="2:5" ht="13.5" customHeight="1">
      <c r="B60" s="36"/>
      <c r="D60" s="34"/>
      <c r="E60" s="37"/>
    </row>
    <row r="61" spans="2:5" ht="13.5" customHeight="1">
      <c r="C61" s="36"/>
      <c r="D61" s="34"/>
      <c r="E61" s="46"/>
    </row>
    <row r="62" spans="2:5" ht="13.5" customHeight="1">
      <c r="C62" s="36"/>
      <c r="D62" s="42"/>
      <c r="E62" s="39"/>
    </row>
    <row r="63" spans="2:5" ht="13.5" customHeight="1">
      <c r="D63" s="40"/>
      <c r="E63" s="35"/>
    </row>
    <row r="64" spans="2:5" ht="13.5" customHeight="1">
      <c r="C64" s="36"/>
      <c r="D64" s="40"/>
      <c r="E64" s="46"/>
    </row>
    <row r="65" spans="1:5" ht="22.5" customHeight="1">
      <c r="D65" s="42"/>
      <c r="E65" s="45"/>
    </row>
    <row r="66" spans="1:5" ht="13.5" customHeight="1">
      <c r="D66" s="34"/>
      <c r="E66" s="35"/>
    </row>
    <row r="67" spans="1:5" ht="13.5" customHeight="1">
      <c r="D67" s="42"/>
      <c r="E67" s="39"/>
    </row>
    <row r="68" spans="1:5" ht="13.5" customHeight="1">
      <c r="D68" s="34"/>
      <c r="E68" s="35"/>
    </row>
    <row r="69" spans="1:5" ht="13.5" customHeight="1">
      <c r="D69" s="34"/>
      <c r="E69" s="35"/>
    </row>
    <row r="70" spans="1:5" ht="13.5" customHeight="1">
      <c r="A70" s="36"/>
      <c r="D70" s="48"/>
      <c r="E70" s="46"/>
    </row>
    <row r="71" spans="1:5" ht="13.5" customHeight="1">
      <c r="B71" s="36"/>
      <c r="C71" s="36"/>
      <c r="D71" s="49"/>
      <c r="E71" s="46"/>
    </row>
    <row r="72" spans="1:5" ht="13.5" customHeight="1">
      <c r="B72" s="36"/>
      <c r="C72" s="36"/>
      <c r="D72" s="49"/>
      <c r="E72" s="37"/>
    </row>
    <row r="73" spans="1:5" ht="13.5" customHeight="1">
      <c r="B73" s="36"/>
      <c r="C73" s="36"/>
      <c r="D73" s="42"/>
      <c r="E73" s="43"/>
    </row>
    <row r="74" spans="1:5">
      <c r="D74" s="34"/>
      <c r="E74" s="35"/>
    </row>
    <row r="75" spans="1:5">
      <c r="B75" s="36"/>
      <c r="D75" s="34"/>
      <c r="E75" s="46"/>
    </row>
    <row r="76" spans="1:5">
      <c r="C76" s="36"/>
      <c r="D76" s="34"/>
      <c r="E76" s="37"/>
    </row>
    <row r="77" spans="1:5">
      <c r="C77" s="36"/>
      <c r="D77" s="42"/>
      <c r="E77" s="39"/>
    </row>
    <row r="78" spans="1:5">
      <c r="D78" s="34"/>
      <c r="E78" s="35"/>
    </row>
    <row r="79" spans="1:5">
      <c r="D79" s="34"/>
      <c r="E79" s="35"/>
    </row>
    <row r="80" spans="1:5">
      <c r="D80" s="50"/>
      <c r="E80" s="51"/>
    </row>
    <row r="81" spans="1:5">
      <c r="D81" s="34"/>
      <c r="E81" s="35"/>
    </row>
    <row r="82" spans="1:5">
      <c r="D82" s="34"/>
      <c r="E82" s="35"/>
    </row>
    <row r="83" spans="1:5">
      <c r="D83" s="34"/>
      <c r="E83" s="35"/>
    </row>
    <row r="84" spans="1:5">
      <c r="D84" s="42"/>
      <c r="E84" s="39"/>
    </row>
    <row r="85" spans="1:5">
      <c r="D85" s="34"/>
      <c r="E85" s="35"/>
    </row>
    <row r="86" spans="1:5">
      <c r="D86" s="42"/>
      <c r="E86" s="39"/>
    </row>
    <row r="87" spans="1:5">
      <c r="D87" s="34"/>
      <c r="E87" s="35"/>
    </row>
    <row r="88" spans="1:5">
      <c r="D88" s="34"/>
      <c r="E88" s="35"/>
    </row>
    <row r="89" spans="1:5">
      <c r="D89" s="34"/>
      <c r="E89" s="35"/>
    </row>
    <row r="90" spans="1:5">
      <c r="D90" s="34"/>
      <c r="E90" s="35"/>
    </row>
    <row r="91" spans="1:5" ht="28.5" customHeight="1">
      <c r="A91" s="52"/>
      <c r="B91" s="52"/>
      <c r="C91" s="52"/>
      <c r="D91" s="53"/>
      <c r="E91" s="54"/>
    </row>
    <row r="92" spans="1:5">
      <c r="C92" s="36"/>
      <c r="D92" s="34"/>
      <c r="E92" s="37"/>
    </row>
    <row r="93" spans="1:5">
      <c r="D93" s="55"/>
      <c r="E93" s="56"/>
    </row>
    <row r="94" spans="1:5">
      <c r="D94" s="34"/>
      <c r="E94" s="35"/>
    </row>
    <row r="95" spans="1:5">
      <c r="D95" s="50"/>
      <c r="E95" s="51"/>
    </row>
    <row r="96" spans="1:5">
      <c r="D96" s="50"/>
      <c r="E96" s="51"/>
    </row>
    <row r="97" spans="3:5">
      <c r="D97" s="34"/>
      <c r="E97" s="35"/>
    </row>
    <row r="98" spans="3:5">
      <c r="D98" s="42"/>
      <c r="E98" s="39"/>
    </row>
    <row r="99" spans="3:5">
      <c r="D99" s="34"/>
      <c r="E99" s="35"/>
    </row>
    <row r="100" spans="3:5">
      <c r="D100" s="34"/>
      <c r="E100" s="35"/>
    </row>
    <row r="101" spans="3:5">
      <c r="D101" s="42"/>
      <c r="E101" s="39"/>
    </row>
    <row r="102" spans="3:5">
      <c r="D102" s="34"/>
      <c r="E102" s="35"/>
    </row>
    <row r="103" spans="3:5">
      <c r="D103" s="50"/>
      <c r="E103" s="51"/>
    </row>
    <row r="104" spans="3:5">
      <c r="D104" s="42"/>
      <c r="E104" s="56"/>
    </row>
    <row r="105" spans="3:5">
      <c r="D105" s="40"/>
      <c r="E105" s="51"/>
    </row>
    <row r="106" spans="3:5">
      <c r="D106" s="42"/>
      <c r="E106" s="39"/>
    </row>
    <row r="107" spans="3:5">
      <c r="D107" s="34"/>
      <c r="E107" s="35"/>
    </row>
    <row r="108" spans="3:5">
      <c r="C108" s="36"/>
      <c r="D108" s="34"/>
      <c r="E108" s="37"/>
    </row>
    <row r="109" spans="3:5">
      <c r="D109" s="40"/>
      <c r="E109" s="39"/>
    </row>
    <row r="110" spans="3:5">
      <c r="D110" s="40"/>
      <c r="E110" s="51"/>
    </row>
    <row r="111" spans="3:5">
      <c r="C111" s="36"/>
      <c r="D111" s="40"/>
      <c r="E111" s="57"/>
    </row>
    <row r="112" spans="3:5">
      <c r="C112" s="36"/>
      <c r="D112" s="42"/>
      <c r="E112" s="43"/>
    </row>
    <row r="113" spans="1:5">
      <c r="D113" s="34"/>
      <c r="E113" s="35"/>
    </row>
    <row r="114" spans="1:5">
      <c r="D114" s="55"/>
      <c r="E114" s="58"/>
    </row>
    <row r="115" spans="1:5" ht="11.25" customHeight="1">
      <c r="D115" s="50"/>
      <c r="E115" s="51"/>
    </row>
    <row r="116" spans="1:5" ht="24" customHeight="1">
      <c r="B116" s="36"/>
      <c r="D116" s="50"/>
      <c r="E116" s="59"/>
    </row>
    <row r="117" spans="1:5" ht="15" customHeight="1">
      <c r="C117" s="36"/>
      <c r="D117" s="50"/>
      <c r="E117" s="59"/>
    </row>
    <row r="118" spans="1:5" ht="11.25" customHeight="1">
      <c r="D118" s="55"/>
      <c r="E118" s="56"/>
    </row>
    <row r="119" spans="1:5">
      <c r="D119" s="50"/>
      <c r="E119" s="51"/>
    </row>
    <row r="120" spans="1:5" ht="13.5" customHeight="1">
      <c r="B120" s="36"/>
      <c r="D120" s="50"/>
      <c r="E120" s="60"/>
    </row>
    <row r="121" spans="1:5" ht="12.75" customHeight="1">
      <c r="C121" s="36"/>
      <c r="D121" s="50"/>
      <c r="E121" s="37"/>
    </row>
    <row r="122" spans="1:5" ht="12.75" customHeight="1">
      <c r="C122" s="36"/>
      <c r="D122" s="42"/>
      <c r="E122" s="43"/>
    </row>
    <row r="123" spans="1:5">
      <c r="D123" s="34"/>
      <c r="E123" s="35"/>
    </row>
    <row r="124" spans="1:5">
      <c r="C124" s="36"/>
      <c r="D124" s="34"/>
      <c r="E124" s="57"/>
    </row>
    <row r="125" spans="1:5">
      <c r="D125" s="55"/>
      <c r="E125" s="56"/>
    </row>
    <row r="126" spans="1:5">
      <c r="D126" s="50"/>
      <c r="E126" s="51"/>
    </row>
    <row r="127" spans="1:5">
      <c r="D127" s="34"/>
      <c r="E127" s="35"/>
    </row>
    <row r="128" spans="1:5" ht="19.5" customHeight="1">
      <c r="A128" s="61"/>
      <c r="B128" s="12"/>
      <c r="C128" s="12"/>
      <c r="D128" s="12"/>
      <c r="E128" s="46"/>
    </row>
    <row r="129" spans="1:5" ht="15" customHeight="1">
      <c r="A129" s="36"/>
      <c r="D129" s="48"/>
      <c r="E129" s="46"/>
    </row>
    <row r="130" spans="1:5">
      <c r="A130" s="36"/>
      <c r="B130" s="36"/>
      <c r="D130" s="48"/>
      <c r="E130" s="37"/>
    </row>
    <row r="131" spans="1:5">
      <c r="C131" s="36"/>
      <c r="D131" s="34"/>
      <c r="E131" s="46"/>
    </row>
    <row r="132" spans="1:5">
      <c r="D132" s="38"/>
      <c r="E132" s="39"/>
    </row>
    <row r="133" spans="1:5">
      <c r="B133" s="36"/>
      <c r="D133" s="34"/>
      <c r="E133" s="37"/>
    </row>
    <row r="134" spans="1:5">
      <c r="C134" s="36"/>
      <c r="D134" s="34"/>
      <c r="E134" s="37"/>
    </row>
    <row r="135" spans="1:5">
      <c r="D135" s="42"/>
      <c r="E135" s="43"/>
    </row>
    <row r="136" spans="1:5" ht="22.5" customHeight="1">
      <c r="C136" s="36"/>
      <c r="D136" s="34"/>
      <c r="E136" s="44"/>
    </row>
    <row r="137" spans="1:5">
      <c r="D137" s="34"/>
      <c r="E137" s="43"/>
    </row>
    <row r="138" spans="1:5">
      <c r="B138" s="36"/>
      <c r="D138" s="40"/>
      <c r="E138" s="46"/>
    </row>
    <row r="139" spans="1:5">
      <c r="C139" s="36"/>
      <c r="D139" s="40"/>
      <c r="E139" s="47"/>
    </row>
    <row r="140" spans="1:5">
      <c r="D140" s="42"/>
      <c r="E140" s="39"/>
    </row>
    <row r="141" spans="1:5" ht="13.5" customHeight="1">
      <c r="A141" s="36"/>
      <c r="D141" s="48"/>
      <c r="E141" s="46"/>
    </row>
    <row r="142" spans="1:5" ht="13.5" customHeight="1">
      <c r="B142" s="36"/>
      <c r="D142" s="34"/>
      <c r="E142" s="46"/>
    </row>
    <row r="143" spans="1:5" ht="13.5" customHeight="1">
      <c r="C143" s="36"/>
      <c r="D143" s="34"/>
      <c r="E143" s="37"/>
    </row>
    <row r="144" spans="1:5">
      <c r="C144" s="36"/>
      <c r="D144" s="42"/>
      <c r="E144" s="39"/>
    </row>
    <row r="145" spans="1:5">
      <c r="C145" s="36"/>
      <c r="D145" s="34"/>
      <c r="E145" s="37"/>
    </row>
    <row r="146" spans="1:5">
      <c r="D146" s="55"/>
      <c r="E146" s="56"/>
    </row>
    <row r="147" spans="1:5">
      <c r="C147" s="36"/>
      <c r="D147" s="40"/>
      <c r="E147" s="57"/>
    </row>
    <row r="148" spans="1:5">
      <c r="C148" s="36"/>
      <c r="D148" s="42"/>
      <c r="E148" s="43"/>
    </row>
    <row r="149" spans="1:5">
      <c r="D149" s="55"/>
      <c r="E149" s="62"/>
    </row>
    <row r="150" spans="1:5">
      <c r="B150" s="36"/>
      <c r="D150" s="50"/>
      <c r="E150" s="60"/>
    </row>
    <row r="151" spans="1:5">
      <c r="C151" s="36"/>
      <c r="D151" s="50"/>
      <c r="E151" s="37"/>
    </row>
    <row r="152" spans="1:5">
      <c r="C152" s="36"/>
      <c r="D152" s="42"/>
      <c r="E152" s="43"/>
    </row>
    <row r="153" spans="1:5">
      <c r="C153" s="36"/>
      <c r="D153" s="42"/>
      <c r="E153" s="43"/>
    </row>
    <row r="154" spans="1:5">
      <c r="D154" s="34"/>
      <c r="E154" s="35"/>
    </row>
    <row r="155" spans="1:5" s="63" customFormat="1" ht="18" customHeight="1">
      <c r="A155" s="266"/>
      <c r="B155" s="267"/>
      <c r="C155" s="267"/>
      <c r="D155" s="267"/>
      <c r="E155" s="267"/>
    </row>
    <row r="156" spans="1:5" ht="28.5" customHeight="1">
      <c r="A156" s="52"/>
      <c r="B156" s="52"/>
      <c r="C156" s="52"/>
      <c r="D156" s="53"/>
      <c r="E156" s="54"/>
    </row>
    <row r="158" spans="1:5" ht="15.75">
      <c r="A158" s="65"/>
      <c r="B158" s="36"/>
      <c r="C158" s="36"/>
      <c r="D158" s="66"/>
      <c r="E158" s="11"/>
    </row>
    <row r="159" spans="1:5">
      <c r="A159" s="36"/>
      <c r="B159" s="36"/>
      <c r="C159" s="36"/>
      <c r="D159" s="66"/>
      <c r="E159" s="11"/>
    </row>
    <row r="160" spans="1:5" ht="17.25" customHeight="1">
      <c r="A160" s="36"/>
      <c r="B160" s="36"/>
      <c r="C160" s="36"/>
      <c r="D160" s="66"/>
      <c r="E160" s="11"/>
    </row>
    <row r="161" spans="1:5" ht="13.5" customHeight="1">
      <c r="A161" s="36"/>
      <c r="B161" s="36"/>
      <c r="C161" s="36"/>
      <c r="D161" s="66"/>
      <c r="E161" s="11"/>
    </row>
    <row r="162" spans="1:5">
      <c r="A162" s="36"/>
      <c r="B162" s="36"/>
      <c r="C162" s="36"/>
      <c r="D162" s="66"/>
      <c r="E162" s="11"/>
    </row>
    <row r="163" spans="1:5">
      <c r="A163" s="36"/>
      <c r="B163" s="36"/>
      <c r="C163" s="36"/>
    </row>
    <row r="164" spans="1:5">
      <c r="A164" s="36"/>
      <c r="B164" s="36"/>
      <c r="C164" s="36"/>
      <c r="D164" s="66"/>
      <c r="E164" s="11"/>
    </row>
    <row r="165" spans="1:5">
      <c r="A165" s="36"/>
      <c r="B165" s="36"/>
      <c r="C165" s="36"/>
      <c r="D165" s="66"/>
      <c r="E165" s="67"/>
    </row>
    <row r="166" spans="1:5">
      <c r="A166" s="36"/>
      <c r="B166" s="36"/>
      <c r="C166" s="36"/>
      <c r="D166" s="66"/>
      <c r="E166" s="11"/>
    </row>
    <row r="167" spans="1:5" ht="22.5" customHeight="1">
      <c r="A167" s="36"/>
      <c r="B167" s="36"/>
      <c r="C167" s="36"/>
      <c r="D167" s="66"/>
      <c r="E167" s="44"/>
    </row>
    <row r="168" spans="1:5" ht="22.5" customHeight="1">
      <c r="D168" s="42"/>
      <c r="E168" s="45"/>
    </row>
  </sheetData>
  <mergeCells count="8">
    <mergeCell ref="A155:E155"/>
    <mergeCell ref="B3:H3"/>
    <mergeCell ref="B43:H43"/>
    <mergeCell ref="A1:H1"/>
    <mergeCell ref="B15:H15"/>
    <mergeCell ref="B17:H17"/>
    <mergeCell ref="B29:H29"/>
    <mergeCell ref="B31:H31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10"/>
  <sheetViews>
    <sheetView zoomScaleNormal="100" workbookViewId="0">
      <selection activeCell="Q13" sqref="Q13"/>
    </sheetView>
  </sheetViews>
  <sheetFormatPr defaultColWidth="11.42578125" defaultRowHeight="12.75"/>
  <cols>
    <col min="1" max="1" width="5.85546875" style="10" customWidth="1"/>
    <col min="2" max="2" width="14.28515625" style="203" customWidth="1"/>
    <col min="3" max="3" width="34.42578125" style="88" customWidth="1"/>
    <col min="4" max="4" width="11.7109375" style="88" customWidth="1"/>
    <col min="5" max="5" width="13.28515625" style="3" customWidth="1"/>
    <col min="6" max="6" width="9.85546875" style="3" bestFit="1" customWidth="1"/>
    <col min="7" max="7" width="8.85546875" style="3" customWidth="1"/>
    <col min="8" max="8" width="6.140625" style="3" customWidth="1"/>
    <col min="9" max="9" width="5.7109375" style="3" customWidth="1"/>
    <col min="10" max="10" width="8.5703125" style="3" customWidth="1"/>
    <col min="11" max="11" width="6.140625" style="3" customWidth="1"/>
    <col min="12" max="12" width="5.7109375" style="3" customWidth="1"/>
    <col min="13" max="13" width="6.85546875" style="3" customWidth="1"/>
    <col min="14" max="14" width="12.28515625" style="3" customWidth="1"/>
    <col min="15" max="15" width="9.7109375" style="3" customWidth="1"/>
    <col min="16" max="16" width="9.28515625" style="3" customWidth="1"/>
    <col min="17" max="17" width="15.28515625" style="3" customWidth="1"/>
    <col min="18" max="18" width="15" style="3" customWidth="1"/>
    <col min="19" max="16384" width="11.42578125" style="10"/>
  </cols>
  <sheetData>
    <row r="1" spans="1:18" ht="24" customHeight="1" thickBot="1">
      <c r="A1" s="278" t="s">
        <v>102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80"/>
      <c r="Q1" s="280"/>
      <c r="R1" s="280"/>
    </row>
    <row r="2" spans="1:18" s="11" customFormat="1" ht="66.75" customHeight="1">
      <c r="A2" s="297" t="s">
        <v>49</v>
      </c>
      <c r="B2" s="292" t="s">
        <v>45</v>
      </c>
      <c r="C2" s="292" t="s">
        <v>24</v>
      </c>
      <c r="D2" s="291" t="s">
        <v>81</v>
      </c>
      <c r="E2" s="299" t="s">
        <v>92</v>
      </c>
      <c r="F2" s="301" t="s">
        <v>73</v>
      </c>
      <c r="G2" s="303" t="s">
        <v>50</v>
      </c>
      <c r="H2" s="305" t="s">
        <v>52</v>
      </c>
      <c r="I2" s="306"/>
      <c r="J2" s="294" t="s">
        <v>74</v>
      </c>
      <c r="K2" s="295"/>
      <c r="L2" s="296"/>
      <c r="M2" s="281" t="s">
        <v>59</v>
      </c>
      <c r="N2" s="283" t="s">
        <v>60</v>
      </c>
      <c r="O2" s="285" t="s">
        <v>69</v>
      </c>
      <c r="P2" s="287" t="s">
        <v>70</v>
      </c>
      <c r="Q2" s="289" t="s">
        <v>71</v>
      </c>
      <c r="R2" s="289" t="s">
        <v>82</v>
      </c>
    </row>
    <row r="3" spans="1:18" s="11" customFormat="1" ht="19.5" customHeight="1" thickBot="1">
      <c r="A3" s="298"/>
      <c r="B3" s="293"/>
      <c r="C3" s="293"/>
      <c r="D3" s="290"/>
      <c r="E3" s="300"/>
      <c r="F3" s="302"/>
      <c r="G3" s="304"/>
      <c r="H3" s="142" t="s">
        <v>78</v>
      </c>
      <c r="I3" s="142" t="s">
        <v>79</v>
      </c>
      <c r="J3" s="141" t="s">
        <v>75</v>
      </c>
      <c r="K3" s="141" t="s">
        <v>76</v>
      </c>
      <c r="L3" s="141" t="s">
        <v>77</v>
      </c>
      <c r="M3" s="282"/>
      <c r="N3" s="284"/>
      <c r="O3" s="286"/>
      <c r="P3" s="288"/>
      <c r="Q3" s="290"/>
      <c r="R3" s="290"/>
    </row>
    <row r="4" spans="1:18" s="11" customFormat="1">
      <c r="A4" s="98">
        <v>11</v>
      </c>
      <c r="B4" s="99" t="s">
        <v>83</v>
      </c>
      <c r="C4" s="99" t="s">
        <v>46</v>
      </c>
      <c r="D4" s="179">
        <f>E4</f>
        <v>3211006</v>
      </c>
      <c r="E4" s="168">
        <f>E13</f>
        <v>3211006</v>
      </c>
      <c r="F4" s="97"/>
      <c r="G4" s="102"/>
      <c r="H4" s="105"/>
      <c r="I4" s="105"/>
      <c r="J4" s="110"/>
      <c r="K4" s="110"/>
      <c r="L4" s="110"/>
      <c r="M4" s="115"/>
      <c r="N4" s="121"/>
      <c r="O4" s="127"/>
      <c r="P4" s="130"/>
      <c r="Q4" s="250">
        <f>SUM(Q15+Q102+Q165)</f>
        <v>3249538.0719999997</v>
      </c>
      <c r="R4" s="233">
        <f>SUM(R15+R102+R165)</f>
        <v>3259171.09</v>
      </c>
    </row>
    <row r="5" spans="1:18" s="11" customFormat="1">
      <c r="A5" s="95">
        <v>21</v>
      </c>
      <c r="B5" s="96" t="s">
        <v>54</v>
      </c>
      <c r="C5" s="96" t="s">
        <v>48</v>
      </c>
      <c r="D5" s="184">
        <f>F5</f>
        <v>280000</v>
      </c>
      <c r="E5" s="97"/>
      <c r="F5" s="168">
        <f>F13</f>
        <v>280000</v>
      </c>
      <c r="G5" s="102"/>
      <c r="H5" s="105"/>
      <c r="I5" s="105"/>
      <c r="J5" s="110"/>
      <c r="K5" s="110"/>
      <c r="L5" s="110"/>
      <c r="M5" s="115"/>
      <c r="N5" s="121"/>
      <c r="O5" s="127"/>
      <c r="P5" s="130"/>
      <c r="Q5" s="229">
        <f>Q129</f>
        <v>283360</v>
      </c>
      <c r="R5" s="234">
        <f>R129</f>
        <v>284200</v>
      </c>
    </row>
    <row r="6" spans="1:18" s="11" customFormat="1">
      <c r="A6" s="100">
        <v>31</v>
      </c>
      <c r="B6" s="101" t="s">
        <v>55</v>
      </c>
      <c r="C6" s="101" t="s">
        <v>51</v>
      </c>
      <c r="D6" s="178">
        <f>G6</f>
        <v>360000</v>
      </c>
      <c r="E6" s="102"/>
      <c r="F6" s="102"/>
      <c r="G6" s="168">
        <f>G13</f>
        <v>360000</v>
      </c>
      <c r="H6" s="105"/>
      <c r="I6" s="105"/>
      <c r="J6" s="110"/>
      <c r="K6" s="110"/>
      <c r="L6" s="110"/>
      <c r="M6" s="115"/>
      <c r="N6" s="121"/>
      <c r="O6" s="127"/>
      <c r="P6" s="130"/>
      <c r="Q6" s="229">
        <f>Q150</f>
        <v>364320</v>
      </c>
      <c r="R6" s="234">
        <f>R150</f>
        <v>365400</v>
      </c>
    </row>
    <row r="7" spans="1:18" s="11" customFormat="1">
      <c r="A7" s="103">
        <v>41</v>
      </c>
      <c r="B7" s="104" t="s">
        <v>56</v>
      </c>
      <c r="C7" s="104" t="s">
        <v>53</v>
      </c>
      <c r="D7" s="185"/>
      <c r="E7" s="105"/>
      <c r="F7" s="105"/>
      <c r="G7" s="105"/>
      <c r="H7" s="143" t="s">
        <v>80</v>
      </c>
      <c r="I7" s="143" t="s">
        <v>80</v>
      </c>
      <c r="J7" s="110"/>
      <c r="K7" s="110"/>
      <c r="L7" s="110"/>
      <c r="M7" s="115"/>
      <c r="N7" s="121"/>
      <c r="O7" s="127"/>
      <c r="P7" s="130"/>
      <c r="Q7" s="229"/>
      <c r="R7" s="235"/>
    </row>
    <row r="8" spans="1:18">
      <c r="A8" s="106">
        <v>42</v>
      </c>
      <c r="B8" s="107" t="s">
        <v>58</v>
      </c>
      <c r="C8" s="108" t="s">
        <v>57</v>
      </c>
      <c r="D8" s="180">
        <f>J8</f>
        <v>24000</v>
      </c>
      <c r="E8" s="109"/>
      <c r="F8" s="109"/>
      <c r="G8" s="109"/>
      <c r="H8" s="109"/>
      <c r="I8" s="109"/>
      <c r="J8" s="170">
        <f>J13</f>
        <v>24000</v>
      </c>
      <c r="K8" s="144" t="s">
        <v>47</v>
      </c>
      <c r="L8" s="144" t="s">
        <v>47</v>
      </c>
      <c r="M8" s="114"/>
      <c r="N8" s="120"/>
      <c r="O8" s="126"/>
      <c r="P8" s="129"/>
      <c r="Q8" s="230">
        <f>Q158</f>
        <v>24288</v>
      </c>
      <c r="R8" s="236">
        <f>R158</f>
        <v>24360</v>
      </c>
    </row>
    <row r="9" spans="1:18" s="11" customFormat="1">
      <c r="A9" s="111">
        <v>51</v>
      </c>
      <c r="B9" s="112" t="s">
        <v>61</v>
      </c>
      <c r="C9" s="113" t="s">
        <v>62</v>
      </c>
      <c r="D9" s="186"/>
      <c r="E9" s="114"/>
      <c r="F9" s="114"/>
      <c r="G9" s="114"/>
      <c r="H9" s="114"/>
      <c r="I9" s="114"/>
      <c r="J9" s="114"/>
      <c r="K9" s="114"/>
      <c r="L9" s="114"/>
      <c r="M9" s="144" t="s">
        <v>47</v>
      </c>
      <c r="N9" s="120"/>
      <c r="O9" s="126"/>
      <c r="P9" s="129"/>
      <c r="Q9" s="230"/>
      <c r="R9" s="237"/>
    </row>
    <row r="10" spans="1:18">
      <c r="A10" s="116">
        <v>61</v>
      </c>
      <c r="B10" s="117" t="s">
        <v>63</v>
      </c>
      <c r="C10" s="118" t="s">
        <v>64</v>
      </c>
      <c r="D10" s="187"/>
      <c r="E10" s="119"/>
      <c r="F10" s="119"/>
      <c r="G10" s="119"/>
      <c r="H10" s="119"/>
      <c r="I10" s="119"/>
      <c r="J10" s="119"/>
      <c r="K10" s="119"/>
      <c r="L10" s="119"/>
      <c r="M10" s="119"/>
      <c r="N10" s="144" t="s">
        <v>47</v>
      </c>
      <c r="O10" s="125"/>
      <c r="P10" s="128"/>
      <c r="Q10" s="231"/>
      <c r="R10" s="238"/>
    </row>
    <row r="11" spans="1:18">
      <c r="A11" s="122">
        <v>71</v>
      </c>
      <c r="B11" s="123" t="s">
        <v>65</v>
      </c>
      <c r="C11" s="124" t="s">
        <v>67</v>
      </c>
      <c r="D11" s="188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44" t="s">
        <v>47</v>
      </c>
      <c r="P11" s="128"/>
      <c r="Q11" s="231"/>
      <c r="R11" s="238"/>
    </row>
    <row r="12" spans="1:18" ht="13.5" thickBot="1">
      <c r="A12" s="131">
        <v>72</v>
      </c>
      <c r="B12" s="132" t="s">
        <v>66</v>
      </c>
      <c r="C12" s="133" t="s">
        <v>68</v>
      </c>
      <c r="D12" s="189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45" t="s">
        <v>47</v>
      </c>
      <c r="Q12" s="232"/>
      <c r="R12" s="239"/>
    </row>
    <row r="13" spans="1:18" s="195" customFormat="1">
      <c r="A13" s="135"/>
      <c r="B13" s="219"/>
      <c r="C13" s="204" t="s">
        <v>72</v>
      </c>
      <c r="D13" s="223">
        <f>SUM(D4:D12)</f>
        <v>3875006</v>
      </c>
      <c r="E13" s="221">
        <f>SUM(E15+E102+E165)</f>
        <v>3211006</v>
      </c>
      <c r="F13" s="221">
        <f>F131</f>
        <v>280000</v>
      </c>
      <c r="G13" s="221">
        <f>G151</f>
        <v>360000</v>
      </c>
      <c r="H13" s="224"/>
      <c r="I13" s="224"/>
      <c r="J13" s="221">
        <f>J159</f>
        <v>24000</v>
      </c>
      <c r="K13" s="224"/>
      <c r="L13" s="224"/>
      <c r="M13" s="224"/>
      <c r="N13" s="224"/>
      <c r="O13" s="224"/>
      <c r="P13" s="225"/>
      <c r="Q13" s="226">
        <f>SUM(Q4:Q12)</f>
        <v>3921506.0719999997</v>
      </c>
      <c r="R13" s="226">
        <f>SUM(R4:R12)</f>
        <v>3933131.09</v>
      </c>
    </row>
    <row r="14" spans="1:18" s="195" customFormat="1" ht="24">
      <c r="A14" s="135"/>
      <c r="B14" s="219" t="s">
        <v>180</v>
      </c>
      <c r="C14" s="249" t="s">
        <v>181</v>
      </c>
      <c r="D14" s="220"/>
      <c r="E14" s="221"/>
      <c r="F14" s="221"/>
      <c r="G14" s="222"/>
      <c r="H14" s="201"/>
      <c r="I14" s="201"/>
      <c r="J14" s="222"/>
      <c r="K14" s="201"/>
      <c r="L14" s="201"/>
      <c r="M14" s="201"/>
      <c r="N14" s="201"/>
      <c r="O14" s="201"/>
      <c r="P14" s="135"/>
      <c r="Q14" s="227"/>
      <c r="R14" s="221"/>
    </row>
    <row r="15" spans="1:18" s="11" customFormat="1" ht="12.75" customHeight="1">
      <c r="A15" s="136"/>
      <c r="B15" s="216" t="s">
        <v>44</v>
      </c>
      <c r="C15" s="217" t="s">
        <v>91</v>
      </c>
      <c r="D15" s="137"/>
      <c r="E15" s="173">
        <f>SUM(E21+E26)</f>
        <v>2537972</v>
      </c>
      <c r="F15" s="150"/>
      <c r="G15" s="152"/>
      <c r="H15" s="156"/>
      <c r="I15" s="156"/>
      <c r="J15" s="158"/>
      <c r="K15" s="158"/>
      <c r="L15" s="158"/>
      <c r="M15" s="160"/>
      <c r="N15" s="146"/>
      <c r="O15" s="154"/>
      <c r="P15" s="162"/>
      <c r="Q15" s="181">
        <f>E15+(E15*1.2%)</f>
        <v>2568427.6639999999</v>
      </c>
      <c r="R15" s="240">
        <f>E15+(E15*1.5%)</f>
        <v>2576041.58</v>
      </c>
    </row>
    <row r="16" spans="1:18" s="11" customFormat="1">
      <c r="A16" s="136"/>
      <c r="B16" s="135">
        <v>3</v>
      </c>
      <c r="C16" s="137" t="s">
        <v>25</v>
      </c>
      <c r="D16" s="137"/>
      <c r="E16" s="173"/>
      <c r="F16" s="190"/>
      <c r="G16" s="152"/>
      <c r="H16" s="156"/>
      <c r="I16" s="156"/>
      <c r="J16" s="158"/>
      <c r="K16" s="158"/>
      <c r="L16" s="158"/>
      <c r="M16" s="160"/>
      <c r="N16" s="146"/>
      <c r="O16" s="154"/>
      <c r="P16" s="162"/>
      <c r="Q16" s="181"/>
      <c r="R16" s="241"/>
    </row>
    <row r="17" spans="1:18" s="11" customFormat="1">
      <c r="A17" s="136"/>
      <c r="B17" s="135">
        <v>31</v>
      </c>
      <c r="C17" s="137" t="s">
        <v>26</v>
      </c>
      <c r="D17" s="137"/>
      <c r="E17" s="148"/>
      <c r="F17" s="150"/>
      <c r="G17" s="152"/>
      <c r="H17" s="156"/>
      <c r="I17" s="156"/>
      <c r="J17" s="158"/>
      <c r="K17" s="158"/>
      <c r="L17" s="158"/>
      <c r="M17" s="160"/>
      <c r="N17" s="146"/>
      <c r="O17" s="154"/>
      <c r="P17" s="162"/>
      <c r="Q17" s="181"/>
      <c r="R17" s="241"/>
    </row>
    <row r="18" spans="1:18">
      <c r="A18" s="138"/>
      <c r="B18" s="201">
        <v>311</v>
      </c>
      <c r="C18" s="139" t="s">
        <v>27</v>
      </c>
      <c r="D18" s="139"/>
      <c r="E18" s="149"/>
      <c r="F18" s="151"/>
      <c r="G18" s="153"/>
      <c r="H18" s="157"/>
      <c r="I18" s="157"/>
      <c r="J18" s="159"/>
      <c r="K18" s="159"/>
      <c r="L18" s="159"/>
      <c r="M18" s="161"/>
      <c r="N18" s="147"/>
      <c r="O18" s="155"/>
      <c r="P18" s="163"/>
      <c r="Q18" s="181"/>
      <c r="R18" s="241"/>
    </row>
    <row r="19" spans="1:18">
      <c r="A19" s="138"/>
      <c r="B19" s="201">
        <v>312</v>
      </c>
      <c r="C19" s="139" t="s">
        <v>28</v>
      </c>
      <c r="D19" s="139"/>
      <c r="E19" s="149"/>
      <c r="F19" s="151"/>
      <c r="G19" s="153"/>
      <c r="H19" s="157"/>
      <c r="I19" s="157"/>
      <c r="J19" s="159"/>
      <c r="K19" s="159"/>
      <c r="L19" s="159"/>
      <c r="M19" s="161"/>
      <c r="N19" s="147"/>
      <c r="O19" s="155"/>
      <c r="P19" s="163"/>
      <c r="Q19" s="181"/>
      <c r="R19" s="241"/>
    </row>
    <row r="20" spans="1:18">
      <c r="A20" s="138"/>
      <c r="B20" s="201">
        <v>313</v>
      </c>
      <c r="C20" s="139" t="s">
        <v>29</v>
      </c>
      <c r="D20" s="139"/>
      <c r="E20" s="149"/>
      <c r="F20" s="151"/>
      <c r="G20" s="153"/>
      <c r="H20" s="157"/>
      <c r="I20" s="157"/>
      <c r="J20" s="159"/>
      <c r="K20" s="159"/>
      <c r="L20" s="159"/>
      <c r="M20" s="161"/>
      <c r="N20" s="147"/>
      <c r="O20" s="155"/>
      <c r="P20" s="163"/>
      <c r="Q20" s="181"/>
      <c r="R20" s="241"/>
    </row>
    <row r="21" spans="1:18" s="195" customFormat="1">
      <c r="A21" s="138"/>
      <c r="B21" s="100" t="s">
        <v>103</v>
      </c>
      <c r="C21" s="211" t="s">
        <v>104</v>
      </c>
      <c r="D21" s="139"/>
      <c r="E21" s="173">
        <f>E22</f>
        <v>318671</v>
      </c>
      <c r="F21" s="151"/>
      <c r="G21" s="153"/>
      <c r="H21" s="157"/>
      <c r="I21" s="157"/>
      <c r="J21" s="159"/>
      <c r="K21" s="159"/>
      <c r="L21" s="159"/>
      <c r="M21" s="161"/>
      <c r="N21" s="147"/>
      <c r="O21" s="155"/>
      <c r="P21" s="163"/>
      <c r="Q21" s="181">
        <f>E21+(E21*1.2%)</f>
        <v>322495.05200000003</v>
      </c>
      <c r="R21" s="240">
        <f>E21+(E21*1.5%)</f>
        <v>323451.065</v>
      </c>
    </row>
    <row r="22" spans="1:18" s="11" customFormat="1">
      <c r="A22" s="136"/>
      <c r="B22" s="135">
        <v>3</v>
      </c>
      <c r="C22" s="137" t="s">
        <v>178</v>
      </c>
      <c r="D22" s="137"/>
      <c r="E22" s="173">
        <f>E23</f>
        <v>318671</v>
      </c>
      <c r="F22" s="150"/>
      <c r="G22" s="152"/>
      <c r="H22" s="156"/>
      <c r="I22" s="156"/>
      <c r="J22" s="158"/>
      <c r="K22" s="158"/>
      <c r="L22" s="158"/>
      <c r="M22" s="160"/>
      <c r="N22" s="146"/>
      <c r="O22" s="154"/>
      <c r="P22" s="162"/>
      <c r="Q22" s="181"/>
      <c r="R22" s="241"/>
    </row>
    <row r="23" spans="1:18" s="11" customFormat="1">
      <c r="A23" s="136"/>
      <c r="B23" s="135">
        <v>32</v>
      </c>
      <c r="C23" s="137" t="s">
        <v>30</v>
      </c>
      <c r="D23" s="137"/>
      <c r="E23" s="173">
        <f>E24</f>
        <v>318671</v>
      </c>
      <c r="F23" s="150"/>
      <c r="G23" s="152"/>
      <c r="H23" s="156"/>
      <c r="I23" s="156"/>
      <c r="J23" s="158"/>
      <c r="K23" s="158"/>
      <c r="L23" s="158"/>
      <c r="M23" s="160"/>
      <c r="N23" s="146"/>
      <c r="O23" s="154"/>
      <c r="P23" s="162"/>
      <c r="Q23" s="181"/>
      <c r="R23" s="241"/>
    </row>
    <row r="24" spans="1:18" s="11" customFormat="1">
      <c r="A24" s="136"/>
      <c r="B24" s="135">
        <v>323</v>
      </c>
      <c r="C24" s="137" t="s">
        <v>33</v>
      </c>
      <c r="D24" s="137"/>
      <c r="E24" s="173">
        <f>E25</f>
        <v>318671</v>
      </c>
      <c r="F24" s="150"/>
      <c r="G24" s="152"/>
      <c r="H24" s="156"/>
      <c r="I24" s="156"/>
      <c r="J24" s="158"/>
      <c r="K24" s="158"/>
      <c r="L24" s="158"/>
      <c r="M24" s="160"/>
      <c r="N24" s="146"/>
      <c r="O24" s="154"/>
      <c r="P24" s="162"/>
      <c r="Q24" s="181"/>
      <c r="R24" s="241"/>
    </row>
    <row r="25" spans="1:18" s="195" customFormat="1" ht="25.5">
      <c r="A25" s="138"/>
      <c r="B25" s="201">
        <v>32319</v>
      </c>
      <c r="C25" s="218" t="s">
        <v>136</v>
      </c>
      <c r="D25" s="139"/>
      <c r="E25" s="172">
        <v>318671</v>
      </c>
      <c r="F25" s="151"/>
      <c r="G25" s="153"/>
      <c r="H25" s="157"/>
      <c r="I25" s="157"/>
      <c r="J25" s="159"/>
      <c r="K25" s="159"/>
      <c r="L25" s="159"/>
      <c r="M25" s="161"/>
      <c r="N25" s="147"/>
      <c r="O25" s="155"/>
      <c r="P25" s="163"/>
      <c r="Q25" s="181"/>
      <c r="R25" s="241"/>
    </row>
    <row r="26" spans="1:18" s="195" customFormat="1" ht="25.5">
      <c r="A26" s="138"/>
      <c r="B26" s="100" t="s">
        <v>176</v>
      </c>
      <c r="C26" s="211" t="s">
        <v>177</v>
      </c>
      <c r="D26" s="139"/>
      <c r="E26" s="247">
        <f>SUM(E27+E87)</f>
        <v>2219301</v>
      </c>
      <c r="F26" s="151"/>
      <c r="G26" s="153"/>
      <c r="H26" s="157"/>
      <c r="I26" s="157"/>
      <c r="J26" s="159"/>
      <c r="K26" s="159"/>
      <c r="L26" s="159"/>
      <c r="M26" s="161"/>
      <c r="N26" s="147"/>
      <c r="O26" s="155"/>
      <c r="P26" s="163"/>
      <c r="Q26" s="181">
        <f>E26+(E26*1.2%)</f>
        <v>2245932.6120000002</v>
      </c>
      <c r="R26" s="240">
        <f>E26+(E26*1.5%)</f>
        <v>2252590.5150000001</v>
      </c>
    </row>
    <row r="27" spans="1:18" s="11" customFormat="1">
      <c r="A27" s="136"/>
      <c r="B27" s="135">
        <v>3</v>
      </c>
      <c r="C27" s="137" t="s">
        <v>178</v>
      </c>
      <c r="D27" s="137"/>
      <c r="E27" s="173">
        <f>SUM(E28+E82)</f>
        <v>1854041</v>
      </c>
      <c r="F27" s="150"/>
      <c r="G27" s="152"/>
      <c r="H27" s="156"/>
      <c r="I27" s="156"/>
      <c r="J27" s="158"/>
      <c r="K27" s="158"/>
      <c r="L27" s="158"/>
      <c r="M27" s="160"/>
      <c r="N27" s="146"/>
      <c r="O27" s="154"/>
      <c r="P27" s="162"/>
      <c r="Q27" s="181"/>
      <c r="R27" s="241"/>
    </row>
    <row r="28" spans="1:18" s="11" customFormat="1">
      <c r="A28" s="136"/>
      <c r="B28" s="135">
        <v>32</v>
      </c>
      <c r="C28" s="137" t="s">
        <v>30</v>
      </c>
      <c r="D28" s="137"/>
      <c r="E28" s="173">
        <f>SUM(E29+E34+E49+E73)</f>
        <v>1845602</v>
      </c>
      <c r="F28" s="190"/>
      <c r="G28" s="152"/>
      <c r="H28" s="156"/>
      <c r="I28" s="156"/>
      <c r="J28" s="158"/>
      <c r="K28" s="158"/>
      <c r="L28" s="158"/>
      <c r="M28" s="160"/>
      <c r="N28" s="146"/>
      <c r="O28" s="154"/>
      <c r="P28" s="162"/>
      <c r="Q28" s="181"/>
      <c r="R28" s="241"/>
    </row>
    <row r="29" spans="1:18" s="11" customFormat="1">
      <c r="A29" s="136"/>
      <c r="B29" s="135">
        <v>321</v>
      </c>
      <c r="C29" s="137" t="s">
        <v>31</v>
      </c>
      <c r="D29" s="137"/>
      <c r="E29" s="173">
        <f>SUM(E30:E33)</f>
        <v>10803</v>
      </c>
      <c r="F29" s="150"/>
      <c r="G29" s="152"/>
      <c r="H29" s="156"/>
      <c r="I29" s="156"/>
      <c r="J29" s="158"/>
      <c r="K29" s="158"/>
      <c r="L29" s="158"/>
      <c r="M29" s="160"/>
      <c r="N29" s="146"/>
      <c r="O29" s="154"/>
      <c r="P29" s="162"/>
      <c r="Q29" s="181"/>
      <c r="R29" s="241"/>
    </row>
    <row r="30" spans="1:18" s="195" customFormat="1">
      <c r="A30" s="138"/>
      <c r="B30" s="206">
        <v>32111</v>
      </c>
      <c r="C30" s="196" t="s">
        <v>111</v>
      </c>
      <c r="D30" s="139"/>
      <c r="E30" s="172">
        <v>5508</v>
      </c>
      <c r="F30" s="151"/>
      <c r="G30" s="153"/>
      <c r="H30" s="157"/>
      <c r="I30" s="157"/>
      <c r="J30" s="159"/>
      <c r="K30" s="159"/>
      <c r="L30" s="159"/>
      <c r="M30" s="161"/>
      <c r="N30" s="147"/>
      <c r="O30" s="155"/>
      <c r="P30" s="163"/>
      <c r="Q30" s="181"/>
      <c r="R30" s="241"/>
    </row>
    <row r="31" spans="1:18" s="195" customFormat="1" ht="25.5">
      <c r="A31" s="138"/>
      <c r="B31" s="206">
        <v>32113</v>
      </c>
      <c r="C31" s="197" t="s">
        <v>112</v>
      </c>
      <c r="D31" s="139"/>
      <c r="E31" s="172">
        <v>1000</v>
      </c>
      <c r="F31" s="151"/>
      <c r="G31" s="153"/>
      <c r="H31" s="157"/>
      <c r="I31" s="157"/>
      <c r="J31" s="159"/>
      <c r="K31" s="159"/>
      <c r="L31" s="159"/>
      <c r="M31" s="161"/>
      <c r="N31" s="147"/>
      <c r="O31" s="155"/>
      <c r="P31" s="163"/>
      <c r="Q31" s="181"/>
      <c r="R31" s="241"/>
    </row>
    <row r="32" spans="1:18" s="195" customFormat="1" ht="25.5">
      <c r="A32" s="138"/>
      <c r="B32" s="206">
        <v>32115</v>
      </c>
      <c r="C32" s="197" t="s">
        <v>113</v>
      </c>
      <c r="D32" s="139"/>
      <c r="E32" s="172">
        <v>3795</v>
      </c>
      <c r="F32" s="151"/>
      <c r="G32" s="153"/>
      <c r="H32" s="157"/>
      <c r="I32" s="157"/>
      <c r="J32" s="159"/>
      <c r="K32" s="159"/>
      <c r="L32" s="159"/>
      <c r="M32" s="161"/>
      <c r="N32" s="147"/>
      <c r="O32" s="155"/>
      <c r="P32" s="163"/>
      <c r="Q32" s="181"/>
      <c r="R32" s="241"/>
    </row>
    <row r="33" spans="1:18" s="195" customFormat="1">
      <c r="A33" s="138"/>
      <c r="B33" s="206">
        <v>32131</v>
      </c>
      <c r="C33" s="196" t="s">
        <v>114</v>
      </c>
      <c r="D33" s="139"/>
      <c r="E33" s="172">
        <v>500</v>
      </c>
      <c r="F33" s="151"/>
      <c r="G33" s="153"/>
      <c r="H33" s="157"/>
      <c r="I33" s="157"/>
      <c r="J33" s="159"/>
      <c r="K33" s="159"/>
      <c r="L33" s="159"/>
      <c r="M33" s="161"/>
      <c r="N33" s="147"/>
      <c r="O33" s="155"/>
      <c r="P33" s="163"/>
      <c r="Q33" s="181"/>
      <c r="R33" s="241"/>
    </row>
    <row r="34" spans="1:18">
      <c r="A34" s="138"/>
      <c r="B34" s="135">
        <v>322</v>
      </c>
      <c r="C34" s="137" t="s">
        <v>32</v>
      </c>
      <c r="D34" s="137"/>
      <c r="E34" s="173">
        <f>SUM(E35:E48)</f>
        <v>684914</v>
      </c>
      <c r="F34" s="151"/>
      <c r="G34" s="167"/>
      <c r="H34" s="157"/>
      <c r="I34" s="157"/>
      <c r="J34" s="169"/>
      <c r="K34" s="159"/>
      <c r="L34" s="159"/>
      <c r="M34" s="161"/>
      <c r="N34" s="147"/>
      <c r="O34" s="155"/>
      <c r="P34" s="163"/>
      <c r="Q34" s="181"/>
      <c r="R34" s="241"/>
    </row>
    <row r="35" spans="1:18" s="195" customFormat="1">
      <c r="A35" s="138"/>
      <c r="B35" s="206">
        <v>32211</v>
      </c>
      <c r="C35" s="196" t="s">
        <v>115</v>
      </c>
      <c r="D35" s="139"/>
      <c r="E35" s="172">
        <v>26807</v>
      </c>
      <c r="F35" s="151"/>
      <c r="G35" s="167"/>
      <c r="H35" s="157"/>
      <c r="I35" s="157"/>
      <c r="J35" s="169"/>
      <c r="K35" s="159"/>
      <c r="L35" s="159"/>
      <c r="M35" s="161"/>
      <c r="N35" s="147"/>
      <c r="O35" s="155"/>
      <c r="P35" s="163"/>
      <c r="Q35" s="181"/>
      <c r="R35" s="241"/>
    </row>
    <row r="36" spans="1:18" s="195" customFormat="1">
      <c r="A36" s="138"/>
      <c r="B36" s="206">
        <v>32212</v>
      </c>
      <c r="C36" s="196" t="s">
        <v>116</v>
      </c>
      <c r="D36" s="139"/>
      <c r="E36" s="172">
        <v>4643</v>
      </c>
      <c r="F36" s="151"/>
      <c r="G36" s="167"/>
      <c r="H36" s="157"/>
      <c r="I36" s="157"/>
      <c r="J36" s="169"/>
      <c r="K36" s="159"/>
      <c r="L36" s="159"/>
      <c r="M36" s="161"/>
      <c r="N36" s="147"/>
      <c r="O36" s="155"/>
      <c r="P36" s="163"/>
      <c r="Q36" s="181"/>
      <c r="R36" s="241"/>
    </row>
    <row r="37" spans="1:18" s="195" customFormat="1" ht="25.5">
      <c r="A37" s="138"/>
      <c r="B37" s="206">
        <v>32214</v>
      </c>
      <c r="C37" s="197" t="s">
        <v>117</v>
      </c>
      <c r="D37" s="139"/>
      <c r="E37" s="172">
        <v>18451</v>
      </c>
      <c r="F37" s="151"/>
      <c r="G37" s="167"/>
      <c r="H37" s="157"/>
      <c r="I37" s="157"/>
      <c r="J37" s="169"/>
      <c r="K37" s="159"/>
      <c r="L37" s="159"/>
      <c r="M37" s="161"/>
      <c r="N37" s="147"/>
      <c r="O37" s="155"/>
      <c r="P37" s="163"/>
      <c r="Q37" s="181"/>
      <c r="R37" s="241"/>
    </row>
    <row r="38" spans="1:18" s="195" customFormat="1">
      <c r="A38" s="138"/>
      <c r="B38" s="207">
        <v>32216</v>
      </c>
      <c r="C38" s="196" t="s">
        <v>118</v>
      </c>
      <c r="D38" s="139"/>
      <c r="E38" s="172">
        <v>5385</v>
      </c>
      <c r="F38" s="151"/>
      <c r="G38" s="167"/>
      <c r="H38" s="157"/>
      <c r="I38" s="157"/>
      <c r="J38" s="169"/>
      <c r="K38" s="159"/>
      <c r="L38" s="159"/>
      <c r="M38" s="161"/>
      <c r="N38" s="147"/>
      <c r="O38" s="155"/>
      <c r="P38" s="163"/>
      <c r="Q38" s="181"/>
      <c r="R38" s="241"/>
    </row>
    <row r="39" spans="1:18" s="195" customFormat="1" ht="25.5">
      <c r="A39" s="138"/>
      <c r="B39" s="207">
        <v>32219</v>
      </c>
      <c r="C39" s="197" t="s">
        <v>119</v>
      </c>
      <c r="D39" s="139"/>
      <c r="E39" s="172">
        <v>2866</v>
      </c>
      <c r="F39" s="151"/>
      <c r="G39" s="167"/>
      <c r="H39" s="157"/>
      <c r="I39" s="157"/>
      <c r="J39" s="169"/>
      <c r="K39" s="159"/>
      <c r="L39" s="159"/>
      <c r="M39" s="161"/>
      <c r="N39" s="147"/>
      <c r="O39" s="155"/>
      <c r="P39" s="163"/>
      <c r="Q39" s="181"/>
      <c r="R39" s="241"/>
    </row>
    <row r="40" spans="1:18" s="195" customFormat="1">
      <c r="A40" s="138"/>
      <c r="B40" s="207">
        <v>32231</v>
      </c>
      <c r="C40" s="196" t="s">
        <v>120</v>
      </c>
      <c r="D40" s="139"/>
      <c r="E40" s="172">
        <v>216130</v>
      </c>
      <c r="F40" s="151"/>
      <c r="G40" s="167"/>
      <c r="H40" s="157"/>
      <c r="I40" s="157"/>
      <c r="J40" s="169"/>
      <c r="K40" s="159"/>
      <c r="L40" s="159"/>
      <c r="M40" s="161"/>
      <c r="N40" s="147"/>
      <c r="O40" s="155"/>
      <c r="P40" s="163"/>
      <c r="Q40" s="181"/>
      <c r="R40" s="241"/>
    </row>
    <row r="41" spans="1:18" s="195" customFormat="1">
      <c r="A41" s="138"/>
      <c r="B41" s="207">
        <v>32233</v>
      </c>
      <c r="C41" s="196" t="s">
        <v>121</v>
      </c>
      <c r="D41" s="139"/>
      <c r="E41" s="172">
        <v>288560</v>
      </c>
      <c r="F41" s="151"/>
      <c r="G41" s="167"/>
      <c r="H41" s="157"/>
      <c r="I41" s="157"/>
      <c r="J41" s="169"/>
      <c r="K41" s="159"/>
      <c r="L41" s="159"/>
      <c r="M41" s="161"/>
      <c r="N41" s="147"/>
      <c r="O41" s="155"/>
      <c r="P41" s="163"/>
      <c r="Q41" s="181"/>
      <c r="R41" s="241"/>
    </row>
    <row r="42" spans="1:18" s="195" customFormat="1">
      <c r="A42" s="138"/>
      <c r="B42" s="206">
        <v>32234</v>
      </c>
      <c r="C42" s="196" t="s">
        <v>122</v>
      </c>
      <c r="D42" s="139"/>
      <c r="E42" s="172">
        <v>9000</v>
      </c>
      <c r="F42" s="151"/>
      <c r="G42" s="167"/>
      <c r="H42" s="157"/>
      <c r="I42" s="157"/>
      <c r="J42" s="169"/>
      <c r="K42" s="159"/>
      <c r="L42" s="159"/>
      <c r="M42" s="161"/>
      <c r="N42" s="147"/>
      <c r="O42" s="155"/>
      <c r="P42" s="163"/>
      <c r="Q42" s="181"/>
      <c r="R42" s="241"/>
    </row>
    <row r="43" spans="1:18" s="195" customFormat="1">
      <c r="A43" s="138"/>
      <c r="B43" s="206">
        <v>32239</v>
      </c>
      <c r="C43" s="197" t="s">
        <v>123</v>
      </c>
      <c r="D43" s="139"/>
      <c r="E43" s="172">
        <v>94908</v>
      </c>
      <c r="F43" s="151"/>
      <c r="G43" s="167"/>
      <c r="H43" s="157"/>
      <c r="I43" s="157"/>
      <c r="J43" s="169"/>
      <c r="K43" s="159"/>
      <c r="L43" s="159"/>
      <c r="M43" s="161"/>
      <c r="N43" s="147"/>
      <c r="O43" s="155"/>
      <c r="P43" s="163"/>
      <c r="Q43" s="181"/>
      <c r="R43" s="241"/>
    </row>
    <row r="44" spans="1:18" s="195" customFormat="1" ht="38.25">
      <c r="A44" s="138"/>
      <c r="B44" s="206">
        <v>32241</v>
      </c>
      <c r="C44" s="197" t="s">
        <v>124</v>
      </c>
      <c r="D44" s="139"/>
      <c r="E44" s="172">
        <v>10505</v>
      </c>
      <c r="F44" s="151"/>
      <c r="G44" s="167"/>
      <c r="H44" s="157"/>
      <c r="I44" s="157"/>
      <c r="J44" s="169"/>
      <c r="K44" s="159"/>
      <c r="L44" s="159"/>
      <c r="M44" s="161"/>
      <c r="N44" s="147"/>
      <c r="O44" s="155"/>
      <c r="P44" s="163"/>
      <c r="Q44" s="181"/>
      <c r="R44" s="241"/>
    </row>
    <row r="45" spans="1:18" s="195" customFormat="1" ht="38.25">
      <c r="A45" s="138"/>
      <c r="B45" s="206">
        <v>32242</v>
      </c>
      <c r="C45" s="197" t="s">
        <v>125</v>
      </c>
      <c r="D45" s="139"/>
      <c r="E45" s="172">
        <v>5206</v>
      </c>
      <c r="F45" s="151"/>
      <c r="G45" s="167"/>
      <c r="H45" s="157"/>
      <c r="I45" s="157"/>
      <c r="J45" s="169"/>
      <c r="K45" s="159"/>
      <c r="L45" s="159"/>
      <c r="M45" s="161"/>
      <c r="N45" s="147"/>
      <c r="O45" s="155"/>
      <c r="P45" s="163"/>
      <c r="Q45" s="181"/>
      <c r="R45" s="241"/>
    </row>
    <row r="46" spans="1:18" s="195" customFormat="1" ht="38.25">
      <c r="A46" s="138"/>
      <c r="B46" s="206">
        <v>32243</v>
      </c>
      <c r="C46" s="197" t="s">
        <v>126</v>
      </c>
      <c r="D46" s="139"/>
      <c r="E46" s="172">
        <v>453</v>
      </c>
      <c r="F46" s="151"/>
      <c r="G46" s="167"/>
      <c r="H46" s="157"/>
      <c r="I46" s="157"/>
      <c r="J46" s="169"/>
      <c r="K46" s="159"/>
      <c r="L46" s="159"/>
      <c r="M46" s="161"/>
      <c r="N46" s="147"/>
      <c r="O46" s="155"/>
      <c r="P46" s="163"/>
      <c r="Q46" s="181"/>
      <c r="R46" s="241"/>
    </row>
    <row r="47" spans="1:18" s="195" customFormat="1" ht="25.5">
      <c r="A47" s="138"/>
      <c r="B47" s="206">
        <v>32244</v>
      </c>
      <c r="C47" s="197" t="s">
        <v>127</v>
      </c>
      <c r="D47" s="139"/>
      <c r="E47" s="172">
        <v>0</v>
      </c>
      <c r="F47" s="151"/>
      <c r="G47" s="167"/>
      <c r="H47" s="157"/>
      <c r="I47" s="157"/>
      <c r="J47" s="169"/>
      <c r="K47" s="159"/>
      <c r="L47" s="159"/>
      <c r="M47" s="161"/>
      <c r="N47" s="147"/>
      <c r="O47" s="155"/>
      <c r="P47" s="163"/>
      <c r="Q47" s="181"/>
      <c r="R47" s="241"/>
    </row>
    <row r="48" spans="1:18" s="195" customFormat="1">
      <c r="A48" s="138"/>
      <c r="B48" s="206">
        <v>32251</v>
      </c>
      <c r="C48" s="197" t="s">
        <v>132</v>
      </c>
      <c r="D48" s="139"/>
      <c r="E48" s="172">
        <v>2000</v>
      </c>
      <c r="F48" s="151"/>
      <c r="G48" s="167"/>
      <c r="H48" s="157"/>
      <c r="I48" s="157"/>
      <c r="J48" s="169"/>
      <c r="K48" s="159"/>
      <c r="L48" s="159"/>
      <c r="M48" s="161"/>
      <c r="N48" s="147"/>
      <c r="O48" s="155"/>
      <c r="P48" s="163"/>
      <c r="Q48" s="181"/>
      <c r="R48" s="241"/>
    </row>
    <row r="49" spans="1:18" s="11" customFormat="1">
      <c r="A49" s="136"/>
      <c r="B49" s="135">
        <v>323</v>
      </c>
      <c r="C49" s="137" t="s">
        <v>33</v>
      </c>
      <c r="D49" s="137"/>
      <c r="E49" s="173">
        <f>SUM(E50:E72)</f>
        <v>1125119</v>
      </c>
      <c r="F49" s="150"/>
      <c r="G49" s="152"/>
      <c r="H49" s="156"/>
      <c r="I49" s="156"/>
      <c r="J49" s="175"/>
      <c r="K49" s="158"/>
      <c r="L49" s="158"/>
      <c r="M49" s="160"/>
      <c r="N49" s="146"/>
      <c r="O49" s="154"/>
      <c r="P49" s="162"/>
      <c r="Q49" s="181"/>
      <c r="R49" s="241"/>
    </row>
    <row r="50" spans="1:18" s="195" customFormat="1">
      <c r="A50" s="138"/>
      <c r="B50" s="206">
        <v>32311</v>
      </c>
      <c r="C50" s="205" t="s">
        <v>133</v>
      </c>
      <c r="D50" s="139"/>
      <c r="E50" s="172">
        <v>29800</v>
      </c>
      <c r="F50" s="151"/>
      <c r="G50" s="153"/>
      <c r="H50" s="157"/>
      <c r="I50" s="157"/>
      <c r="J50" s="169"/>
      <c r="K50" s="159"/>
      <c r="L50" s="159"/>
      <c r="M50" s="161"/>
      <c r="N50" s="147"/>
      <c r="O50" s="155"/>
      <c r="P50" s="163"/>
      <c r="Q50" s="181"/>
      <c r="R50" s="241"/>
    </row>
    <row r="51" spans="1:18" s="195" customFormat="1">
      <c r="A51" s="138"/>
      <c r="B51" s="206">
        <v>32312</v>
      </c>
      <c r="C51" s="205" t="s">
        <v>134</v>
      </c>
      <c r="D51" s="139"/>
      <c r="E51" s="172">
        <v>4008</v>
      </c>
      <c r="F51" s="151"/>
      <c r="G51" s="153"/>
      <c r="H51" s="157"/>
      <c r="I51" s="157"/>
      <c r="J51" s="169"/>
      <c r="K51" s="159"/>
      <c r="L51" s="159"/>
      <c r="M51" s="161"/>
      <c r="N51" s="147"/>
      <c r="O51" s="155"/>
      <c r="P51" s="163"/>
      <c r="Q51" s="181"/>
      <c r="R51" s="241"/>
    </row>
    <row r="52" spans="1:18" s="195" customFormat="1">
      <c r="A52" s="138"/>
      <c r="B52" s="207">
        <v>32313</v>
      </c>
      <c r="C52" s="205" t="s">
        <v>135</v>
      </c>
      <c r="D52" s="139"/>
      <c r="E52" s="172">
        <v>4340</v>
      </c>
      <c r="F52" s="151"/>
      <c r="G52" s="153"/>
      <c r="H52" s="157"/>
      <c r="I52" s="157"/>
      <c r="J52" s="169"/>
      <c r="K52" s="159"/>
      <c r="L52" s="159"/>
      <c r="M52" s="161"/>
      <c r="N52" s="147"/>
      <c r="O52" s="155"/>
      <c r="P52" s="163"/>
      <c r="Q52" s="181"/>
      <c r="R52" s="241"/>
    </row>
    <row r="53" spans="1:18" s="195" customFormat="1" ht="16.5" customHeight="1">
      <c r="A53" s="138"/>
      <c r="B53" s="208">
        <v>32319</v>
      </c>
      <c r="C53" s="199" t="s">
        <v>136</v>
      </c>
      <c r="D53" s="139"/>
      <c r="E53" s="172">
        <v>949954</v>
      </c>
      <c r="F53" s="151"/>
      <c r="G53" s="153"/>
      <c r="H53" s="157"/>
      <c r="I53" s="157"/>
      <c r="J53" s="169"/>
      <c r="K53" s="159"/>
      <c r="L53" s="159"/>
      <c r="M53" s="161"/>
      <c r="N53" s="147"/>
      <c r="O53" s="155"/>
      <c r="P53" s="163"/>
      <c r="Q53" s="181"/>
      <c r="R53" s="241"/>
    </row>
    <row r="54" spans="1:18" s="195" customFormat="1" ht="25.5">
      <c r="A54" s="138"/>
      <c r="B54" s="206">
        <v>32321</v>
      </c>
      <c r="C54" s="197" t="s">
        <v>128</v>
      </c>
      <c r="D54" s="139"/>
      <c r="E54" s="172">
        <v>9535</v>
      </c>
      <c r="F54" s="151"/>
      <c r="G54" s="153"/>
      <c r="H54" s="157"/>
      <c r="I54" s="157"/>
      <c r="J54" s="169"/>
      <c r="K54" s="159"/>
      <c r="L54" s="159"/>
      <c r="M54" s="161"/>
      <c r="N54" s="147"/>
      <c r="O54" s="155"/>
      <c r="P54" s="163"/>
      <c r="Q54" s="181"/>
      <c r="R54" s="241"/>
    </row>
    <row r="55" spans="1:18" s="195" customFormat="1" ht="25.5">
      <c r="A55" s="138"/>
      <c r="B55" s="206">
        <v>32322</v>
      </c>
      <c r="C55" s="197" t="s">
        <v>129</v>
      </c>
      <c r="D55" s="139"/>
      <c r="E55" s="172">
        <v>11800</v>
      </c>
      <c r="F55" s="151"/>
      <c r="G55" s="153"/>
      <c r="H55" s="157"/>
      <c r="I55" s="157"/>
      <c r="J55" s="169"/>
      <c r="K55" s="159"/>
      <c r="L55" s="159"/>
      <c r="M55" s="161"/>
      <c r="N55" s="147"/>
      <c r="O55" s="155"/>
      <c r="P55" s="163"/>
      <c r="Q55" s="181"/>
      <c r="R55" s="241"/>
    </row>
    <row r="56" spans="1:18" s="195" customFormat="1" ht="25.5">
      <c r="A56" s="138"/>
      <c r="B56" s="206">
        <v>32323</v>
      </c>
      <c r="C56" s="197" t="s">
        <v>130</v>
      </c>
      <c r="D56" s="139"/>
      <c r="E56" s="172">
        <v>2315</v>
      </c>
      <c r="F56" s="151"/>
      <c r="G56" s="153"/>
      <c r="H56" s="157"/>
      <c r="I56" s="157"/>
      <c r="J56" s="169"/>
      <c r="K56" s="159"/>
      <c r="L56" s="159"/>
      <c r="M56" s="161"/>
      <c r="N56" s="147"/>
      <c r="O56" s="155"/>
      <c r="P56" s="163"/>
      <c r="Q56" s="181"/>
      <c r="R56" s="241"/>
    </row>
    <row r="57" spans="1:18" s="195" customFormat="1" ht="25.5">
      <c r="A57" s="138"/>
      <c r="B57" s="206">
        <v>32329</v>
      </c>
      <c r="C57" s="197" t="s">
        <v>131</v>
      </c>
      <c r="D57" s="139"/>
      <c r="E57" s="172">
        <v>1451</v>
      </c>
      <c r="F57" s="151"/>
      <c r="G57" s="153"/>
      <c r="H57" s="157"/>
      <c r="I57" s="157"/>
      <c r="J57" s="169"/>
      <c r="K57" s="159"/>
      <c r="L57" s="159"/>
      <c r="M57" s="161"/>
      <c r="N57" s="147"/>
      <c r="O57" s="155"/>
      <c r="P57" s="163"/>
      <c r="Q57" s="181"/>
      <c r="R57" s="241"/>
    </row>
    <row r="58" spans="1:18" s="195" customFormat="1">
      <c r="A58" s="138"/>
      <c r="B58" s="206">
        <v>32331</v>
      </c>
      <c r="C58" s="205" t="s">
        <v>137</v>
      </c>
      <c r="D58" s="139"/>
      <c r="E58" s="172">
        <v>1800</v>
      </c>
      <c r="F58" s="151"/>
      <c r="G58" s="153"/>
      <c r="H58" s="157"/>
      <c r="I58" s="157"/>
      <c r="J58" s="169"/>
      <c r="K58" s="159"/>
      <c r="L58" s="159"/>
      <c r="M58" s="161"/>
      <c r="N58" s="147"/>
      <c r="O58" s="155"/>
      <c r="P58" s="163"/>
      <c r="Q58" s="181"/>
      <c r="R58" s="241"/>
    </row>
    <row r="59" spans="1:18" s="195" customFormat="1">
      <c r="A59" s="138"/>
      <c r="B59" s="206">
        <v>32341</v>
      </c>
      <c r="C59" s="205" t="s">
        <v>138</v>
      </c>
      <c r="D59" s="139"/>
      <c r="E59" s="172">
        <v>37001</v>
      </c>
      <c r="F59" s="151"/>
      <c r="G59" s="153"/>
      <c r="H59" s="157"/>
      <c r="I59" s="157"/>
      <c r="J59" s="169"/>
      <c r="K59" s="159"/>
      <c r="L59" s="159"/>
      <c r="M59" s="161"/>
      <c r="N59" s="147"/>
      <c r="O59" s="155"/>
      <c r="P59" s="163"/>
      <c r="Q59" s="181"/>
      <c r="R59" s="241"/>
    </row>
    <row r="60" spans="1:18" s="195" customFormat="1">
      <c r="A60" s="138"/>
      <c r="B60" s="206">
        <v>32342</v>
      </c>
      <c r="C60" s="205" t="s">
        <v>139</v>
      </c>
      <c r="D60" s="139"/>
      <c r="E60" s="172">
        <v>14300</v>
      </c>
      <c r="F60" s="151"/>
      <c r="G60" s="153"/>
      <c r="H60" s="157"/>
      <c r="I60" s="157"/>
      <c r="J60" s="169"/>
      <c r="K60" s="159"/>
      <c r="L60" s="159"/>
      <c r="M60" s="161"/>
      <c r="N60" s="147"/>
      <c r="O60" s="155"/>
      <c r="P60" s="163"/>
      <c r="Q60" s="181"/>
      <c r="R60" s="241"/>
    </row>
    <row r="61" spans="1:18" s="195" customFormat="1">
      <c r="A61" s="138"/>
      <c r="B61" s="206">
        <v>32343</v>
      </c>
      <c r="C61" s="205" t="s">
        <v>140</v>
      </c>
      <c r="D61" s="139"/>
      <c r="E61" s="172">
        <v>3194</v>
      </c>
      <c r="F61" s="151"/>
      <c r="G61" s="153"/>
      <c r="H61" s="157"/>
      <c r="I61" s="157"/>
      <c r="J61" s="169"/>
      <c r="K61" s="159"/>
      <c r="L61" s="159"/>
      <c r="M61" s="161"/>
      <c r="N61" s="147"/>
      <c r="O61" s="155"/>
      <c r="P61" s="163"/>
      <c r="Q61" s="181"/>
      <c r="R61" s="241"/>
    </row>
    <row r="62" spans="1:18" s="195" customFormat="1">
      <c r="A62" s="138"/>
      <c r="B62" s="206">
        <v>32344</v>
      </c>
      <c r="C62" s="205" t="s">
        <v>141</v>
      </c>
      <c r="D62" s="139"/>
      <c r="E62" s="172">
        <v>2355</v>
      </c>
      <c r="F62" s="151"/>
      <c r="G62" s="153"/>
      <c r="H62" s="157"/>
      <c r="I62" s="157"/>
      <c r="J62" s="169"/>
      <c r="K62" s="159"/>
      <c r="L62" s="159"/>
      <c r="M62" s="161"/>
      <c r="N62" s="147"/>
      <c r="O62" s="155"/>
      <c r="P62" s="163"/>
      <c r="Q62" s="181"/>
      <c r="R62" s="241"/>
    </row>
    <row r="63" spans="1:18" s="195" customFormat="1">
      <c r="A63" s="138"/>
      <c r="B63" s="206">
        <v>32349</v>
      </c>
      <c r="C63" s="205" t="s">
        <v>142</v>
      </c>
      <c r="D63" s="139"/>
      <c r="E63" s="172">
        <v>10125</v>
      </c>
      <c r="F63" s="151"/>
      <c r="G63" s="153"/>
      <c r="H63" s="157"/>
      <c r="I63" s="157"/>
      <c r="J63" s="169"/>
      <c r="K63" s="159"/>
      <c r="L63" s="159"/>
      <c r="M63" s="161"/>
      <c r="N63" s="147"/>
      <c r="O63" s="155"/>
      <c r="P63" s="163"/>
      <c r="Q63" s="181"/>
      <c r="R63" s="241"/>
    </row>
    <row r="64" spans="1:18" s="195" customFormat="1" ht="25.5">
      <c r="A64" s="138"/>
      <c r="B64" s="207">
        <v>32361</v>
      </c>
      <c r="C64" s="205" t="s">
        <v>143</v>
      </c>
      <c r="D64" s="139"/>
      <c r="E64" s="172">
        <v>13591</v>
      </c>
      <c r="F64" s="151"/>
      <c r="G64" s="153"/>
      <c r="H64" s="157"/>
      <c r="I64" s="157"/>
      <c r="J64" s="169"/>
      <c r="K64" s="159"/>
      <c r="L64" s="159"/>
      <c r="M64" s="161"/>
      <c r="N64" s="147"/>
      <c r="O64" s="155"/>
      <c r="P64" s="163"/>
      <c r="Q64" s="181"/>
      <c r="R64" s="241"/>
    </row>
    <row r="65" spans="1:18" s="195" customFormat="1">
      <c r="A65" s="138"/>
      <c r="B65" s="206">
        <v>32363</v>
      </c>
      <c r="C65" s="205" t="s">
        <v>144</v>
      </c>
      <c r="D65" s="139"/>
      <c r="E65" s="172">
        <v>8868</v>
      </c>
      <c r="F65" s="151"/>
      <c r="G65" s="153"/>
      <c r="H65" s="157"/>
      <c r="I65" s="157"/>
      <c r="J65" s="169"/>
      <c r="K65" s="159"/>
      <c r="L65" s="159"/>
      <c r="M65" s="161"/>
      <c r="N65" s="147"/>
      <c r="O65" s="155"/>
      <c r="P65" s="163"/>
      <c r="Q65" s="181"/>
      <c r="R65" s="241"/>
    </row>
    <row r="66" spans="1:18" s="195" customFormat="1">
      <c r="A66" s="138"/>
      <c r="B66" s="206">
        <v>32372</v>
      </c>
      <c r="C66" s="205" t="s">
        <v>145</v>
      </c>
      <c r="D66" s="139"/>
      <c r="E66" s="172">
        <v>3000</v>
      </c>
      <c r="F66" s="151"/>
      <c r="G66" s="153"/>
      <c r="H66" s="157"/>
      <c r="I66" s="157"/>
      <c r="J66" s="169"/>
      <c r="K66" s="159"/>
      <c r="L66" s="159"/>
      <c r="M66" s="161"/>
      <c r="N66" s="147"/>
      <c r="O66" s="155"/>
      <c r="P66" s="163"/>
      <c r="Q66" s="181"/>
      <c r="R66" s="241"/>
    </row>
    <row r="67" spans="1:18" s="195" customFormat="1">
      <c r="A67" s="138"/>
      <c r="B67" s="206">
        <v>32379</v>
      </c>
      <c r="C67" s="205" t="s">
        <v>146</v>
      </c>
      <c r="D67" s="139"/>
      <c r="E67" s="172">
        <v>9194</v>
      </c>
      <c r="F67" s="151"/>
      <c r="G67" s="153"/>
      <c r="H67" s="157"/>
      <c r="I67" s="157"/>
      <c r="J67" s="169"/>
      <c r="K67" s="159"/>
      <c r="L67" s="159"/>
      <c r="M67" s="161"/>
      <c r="N67" s="147"/>
      <c r="O67" s="155"/>
      <c r="P67" s="163"/>
      <c r="Q67" s="181"/>
      <c r="R67" s="241"/>
    </row>
    <row r="68" spans="1:18" s="195" customFormat="1">
      <c r="A68" s="138"/>
      <c r="B68" s="206">
        <v>32389</v>
      </c>
      <c r="C68" s="205" t="s">
        <v>147</v>
      </c>
      <c r="D68" s="139"/>
      <c r="E68" s="172">
        <v>2140</v>
      </c>
      <c r="F68" s="151"/>
      <c r="G68" s="153"/>
      <c r="H68" s="157"/>
      <c r="I68" s="157"/>
      <c r="J68" s="169"/>
      <c r="K68" s="159"/>
      <c r="L68" s="159"/>
      <c r="M68" s="161"/>
      <c r="N68" s="147"/>
      <c r="O68" s="155"/>
      <c r="P68" s="163"/>
      <c r="Q68" s="181"/>
      <c r="R68" s="241"/>
    </row>
    <row r="69" spans="1:18" s="195" customFormat="1" ht="25.5">
      <c r="A69" s="138"/>
      <c r="B69" s="206">
        <v>32391</v>
      </c>
      <c r="C69" s="205" t="s">
        <v>148</v>
      </c>
      <c r="D69" s="139"/>
      <c r="E69" s="172">
        <v>1258</v>
      </c>
      <c r="F69" s="151"/>
      <c r="G69" s="153"/>
      <c r="H69" s="157"/>
      <c r="I69" s="157"/>
      <c r="J69" s="169"/>
      <c r="K69" s="159"/>
      <c r="L69" s="159"/>
      <c r="M69" s="161"/>
      <c r="N69" s="147"/>
      <c r="O69" s="155"/>
      <c r="P69" s="163"/>
      <c r="Q69" s="181"/>
      <c r="R69" s="241"/>
    </row>
    <row r="70" spans="1:18" s="195" customFormat="1">
      <c r="A70" s="138"/>
      <c r="B70" s="206">
        <v>32392</v>
      </c>
      <c r="C70" s="205" t="s">
        <v>149</v>
      </c>
      <c r="D70" s="139"/>
      <c r="E70" s="172">
        <v>453</v>
      </c>
      <c r="F70" s="151"/>
      <c r="G70" s="153"/>
      <c r="H70" s="157"/>
      <c r="I70" s="157"/>
      <c r="J70" s="169"/>
      <c r="K70" s="159"/>
      <c r="L70" s="159"/>
      <c r="M70" s="161"/>
      <c r="N70" s="147"/>
      <c r="O70" s="155"/>
      <c r="P70" s="163"/>
      <c r="Q70" s="181"/>
      <c r="R70" s="241"/>
    </row>
    <row r="71" spans="1:18" s="195" customFormat="1" ht="25.5">
      <c r="A71" s="138"/>
      <c r="B71" s="206">
        <v>32394</v>
      </c>
      <c r="C71" s="205" t="s">
        <v>150</v>
      </c>
      <c r="D71" s="139"/>
      <c r="E71" s="172">
        <v>1906</v>
      </c>
      <c r="F71" s="151"/>
      <c r="G71" s="153"/>
      <c r="H71" s="157"/>
      <c r="I71" s="157"/>
      <c r="J71" s="169"/>
      <c r="K71" s="159"/>
      <c r="L71" s="159"/>
      <c r="M71" s="161"/>
      <c r="N71" s="147"/>
      <c r="O71" s="155"/>
      <c r="P71" s="163"/>
      <c r="Q71" s="181"/>
      <c r="R71" s="241"/>
    </row>
    <row r="72" spans="1:18" s="195" customFormat="1">
      <c r="A72" s="138"/>
      <c r="B72" s="206">
        <v>32399</v>
      </c>
      <c r="C72" s="205" t="s">
        <v>151</v>
      </c>
      <c r="D72" s="139"/>
      <c r="E72" s="172">
        <v>2731</v>
      </c>
      <c r="F72" s="151"/>
      <c r="G72" s="153"/>
      <c r="H72" s="157"/>
      <c r="I72" s="157"/>
      <c r="J72" s="169"/>
      <c r="K72" s="159"/>
      <c r="L72" s="159"/>
      <c r="M72" s="161"/>
      <c r="N72" s="147"/>
      <c r="O72" s="155"/>
      <c r="P72" s="163"/>
      <c r="Q72" s="181"/>
      <c r="R72" s="241"/>
    </row>
    <row r="73" spans="1:18" s="11" customFormat="1" ht="25.5">
      <c r="A73" s="136"/>
      <c r="B73" s="135">
        <v>329</v>
      </c>
      <c r="C73" s="137" t="s">
        <v>34</v>
      </c>
      <c r="D73" s="137"/>
      <c r="E73" s="173">
        <f>SUM(E74:E81)</f>
        <v>24766</v>
      </c>
      <c r="F73" s="150"/>
      <c r="G73" s="174"/>
      <c r="H73" s="156"/>
      <c r="I73" s="156"/>
      <c r="J73" s="158"/>
      <c r="K73" s="158"/>
      <c r="L73" s="158"/>
      <c r="M73" s="160"/>
      <c r="N73" s="146"/>
      <c r="O73" s="154"/>
      <c r="P73" s="162"/>
      <c r="Q73" s="181"/>
      <c r="R73" s="241"/>
    </row>
    <row r="74" spans="1:18" s="195" customFormat="1">
      <c r="A74" s="138"/>
      <c r="B74" s="206">
        <v>32921</v>
      </c>
      <c r="C74" s="198" t="s">
        <v>152</v>
      </c>
      <c r="D74" s="139"/>
      <c r="E74" s="172">
        <v>1453</v>
      </c>
      <c r="F74" s="151"/>
      <c r="G74" s="167"/>
      <c r="H74" s="157"/>
      <c r="I74" s="157"/>
      <c r="J74" s="159"/>
      <c r="K74" s="159"/>
      <c r="L74" s="159"/>
      <c r="M74" s="161"/>
      <c r="N74" s="147"/>
      <c r="O74" s="155"/>
      <c r="P74" s="163"/>
      <c r="Q74" s="181"/>
      <c r="R74" s="241"/>
    </row>
    <row r="75" spans="1:18" s="195" customFormat="1">
      <c r="A75" s="138"/>
      <c r="B75" s="206">
        <v>32922</v>
      </c>
      <c r="C75" s="198" t="s">
        <v>153</v>
      </c>
      <c r="D75" s="139"/>
      <c r="E75" s="172">
        <v>12361</v>
      </c>
      <c r="F75" s="151"/>
      <c r="G75" s="167"/>
      <c r="H75" s="157"/>
      <c r="I75" s="157"/>
      <c r="J75" s="159"/>
      <c r="K75" s="159"/>
      <c r="L75" s="159"/>
      <c r="M75" s="161"/>
      <c r="N75" s="147"/>
      <c r="O75" s="155"/>
      <c r="P75" s="163"/>
      <c r="Q75" s="181"/>
      <c r="R75" s="241"/>
    </row>
    <row r="76" spans="1:18" s="195" customFormat="1">
      <c r="A76" s="138"/>
      <c r="B76" s="206">
        <v>32931</v>
      </c>
      <c r="C76" s="198" t="s">
        <v>154</v>
      </c>
      <c r="D76" s="139"/>
      <c r="E76" s="172">
        <v>2000</v>
      </c>
      <c r="F76" s="151"/>
      <c r="G76" s="167"/>
      <c r="H76" s="157"/>
      <c r="I76" s="157"/>
      <c r="J76" s="159"/>
      <c r="K76" s="159"/>
      <c r="L76" s="159"/>
      <c r="M76" s="161"/>
      <c r="N76" s="147"/>
      <c r="O76" s="155"/>
      <c r="P76" s="163"/>
      <c r="Q76" s="181"/>
      <c r="R76" s="241"/>
    </row>
    <row r="77" spans="1:18" s="195" customFormat="1">
      <c r="A77" s="138"/>
      <c r="B77" s="206">
        <v>32941</v>
      </c>
      <c r="C77" s="198" t="s">
        <v>155</v>
      </c>
      <c r="D77" s="139"/>
      <c r="E77" s="172">
        <v>1861</v>
      </c>
      <c r="F77" s="151"/>
      <c r="G77" s="167"/>
      <c r="H77" s="157"/>
      <c r="I77" s="157"/>
      <c r="J77" s="159"/>
      <c r="K77" s="159"/>
      <c r="L77" s="159"/>
      <c r="M77" s="161"/>
      <c r="N77" s="147"/>
      <c r="O77" s="155"/>
      <c r="P77" s="163"/>
      <c r="Q77" s="181"/>
      <c r="R77" s="241"/>
    </row>
    <row r="78" spans="1:18" s="195" customFormat="1">
      <c r="A78" s="138"/>
      <c r="B78" s="206">
        <v>32954</v>
      </c>
      <c r="C78" s="198" t="s">
        <v>156</v>
      </c>
      <c r="D78" s="139"/>
      <c r="E78" s="172">
        <v>1000</v>
      </c>
      <c r="F78" s="151"/>
      <c r="G78" s="167"/>
      <c r="H78" s="157"/>
      <c r="I78" s="157"/>
      <c r="J78" s="159"/>
      <c r="K78" s="159"/>
      <c r="L78" s="159"/>
      <c r="M78" s="161"/>
      <c r="N78" s="147"/>
      <c r="O78" s="155"/>
      <c r="P78" s="163"/>
      <c r="Q78" s="181"/>
      <c r="R78" s="241"/>
    </row>
    <row r="79" spans="1:18" s="195" customFormat="1">
      <c r="A79" s="138"/>
      <c r="B79" s="206">
        <v>32953</v>
      </c>
      <c r="C79" s="198" t="s">
        <v>157</v>
      </c>
      <c r="D79" s="139"/>
      <c r="E79" s="172">
        <v>670</v>
      </c>
      <c r="F79" s="151"/>
      <c r="G79" s="167"/>
      <c r="H79" s="157"/>
      <c r="I79" s="157"/>
      <c r="J79" s="159"/>
      <c r="K79" s="159"/>
      <c r="L79" s="159"/>
      <c r="M79" s="161"/>
      <c r="N79" s="147"/>
      <c r="O79" s="155"/>
      <c r="P79" s="163"/>
      <c r="Q79" s="181"/>
      <c r="R79" s="241"/>
    </row>
    <row r="80" spans="1:18" s="195" customFormat="1">
      <c r="A80" s="138"/>
      <c r="B80" s="207">
        <v>32999</v>
      </c>
      <c r="C80" s="198" t="s">
        <v>34</v>
      </c>
      <c r="D80" s="139"/>
      <c r="E80" s="172">
        <v>4200</v>
      </c>
      <c r="F80" s="151"/>
      <c r="G80" s="167"/>
      <c r="H80" s="157"/>
      <c r="I80" s="157"/>
      <c r="J80" s="159"/>
      <c r="K80" s="159"/>
      <c r="L80" s="159"/>
      <c r="M80" s="161"/>
      <c r="N80" s="147"/>
      <c r="O80" s="155"/>
      <c r="P80" s="163"/>
      <c r="Q80" s="181"/>
      <c r="R80" s="241"/>
    </row>
    <row r="81" spans="1:18" s="195" customFormat="1">
      <c r="A81" s="138"/>
      <c r="B81" s="206">
        <v>32991</v>
      </c>
      <c r="C81" s="198" t="s">
        <v>158</v>
      </c>
      <c r="D81" s="139"/>
      <c r="E81" s="172">
        <v>1221</v>
      </c>
      <c r="F81" s="151"/>
      <c r="G81" s="167"/>
      <c r="H81" s="157"/>
      <c r="I81" s="157"/>
      <c r="J81" s="159"/>
      <c r="K81" s="159"/>
      <c r="L81" s="159"/>
      <c r="M81" s="161"/>
      <c r="N81" s="147"/>
      <c r="O81" s="155"/>
      <c r="P81" s="163"/>
      <c r="Q81" s="181"/>
      <c r="R81" s="241"/>
    </row>
    <row r="82" spans="1:18" s="11" customFormat="1">
      <c r="A82" s="136"/>
      <c r="B82" s="135">
        <v>34</v>
      </c>
      <c r="C82" s="137" t="s">
        <v>35</v>
      </c>
      <c r="D82" s="137"/>
      <c r="E82" s="173">
        <f>E83</f>
        <v>8439</v>
      </c>
      <c r="F82" s="150"/>
      <c r="G82" s="152"/>
      <c r="H82" s="156"/>
      <c r="I82" s="156"/>
      <c r="J82" s="158"/>
      <c r="K82" s="158"/>
      <c r="L82" s="158"/>
      <c r="M82" s="160"/>
      <c r="N82" s="146"/>
      <c r="O82" s="154"/>
      <c r="P82" s="162"/>
      <c r="Q82" s="181"/>
      <c r="R82" s="241"/>
    </row>
    <row r="83" spans="1:18" s="11" customFormat="1">
      <c r="A83" s="136"/>
      <c r="B83" s="135">
        <v>343</v>
      </c>
      <c r="C83" s="137" t="s">
        <v>36</v>
      </c>
      <c r="D83" s="137"/>
      <c r="E83" s="173">
        <f>SUM(E84:E86)</f>
        <v>8439</v>
      </c>
      <c r="F83" s="150"/>
      <c r="G83" s="152"/>
      <c r="H83" s="156"/>
      <c r="I83" s="156"/>
      <c r="J83" s="158"/>
      <c r="K83" s="158"/>
      <c r="L83" s="158"/>
      <c r="M83" s="160"/>
      <c r="N83" s="146"/>
      <c r="O83" s="154"/>
      <c r="P83" s="162"/>
      <c r="Q83" s="181"/>
      <c r="R83" s="241"/>
    </row>
    <row r="84" spans="1:18" s="195" customFormat="1">
      <c r="A84" s="138"/>
      <c r="B84" s="207">
        <v>34312</v>
      </c>
      <c r="C84" s="197" t="s">
        <v>159</v>
      </c>
      <c r="D84" s="139"/>
      <c r="E84" s="172">
        <v>6053</v>
      </c>
      <c r="F84" s="151"/>
      <c r="G84" s="153"/>
      <c r="H84" s="157"/>
      <c r="I84" s="157"/>
      <c r="J84" s="159"/>
      <c r="K84" s="159"/>
      <c r="L84" s="159"/>
      <c r="M84" s="161"/>
      <c r="N84" s="147"/>
      <c r="O84" s="155"/>
      <c r="P84" s="163"/>
      <c r="Q84" s="181"/>
      <c r="R84" s="241"/>
    </row>
    <row r="85" spans="1:18" s="195" customFormat="1">
      <c r="A85" s="138"/>
      <c r="B85" s="206">
        <v>34333</v>
      </c>
      <c r="C85" s="197" t="s">
        <v>160</v>
      </c>
      <c r="D85" s="139"/>
      <c r="E85" s="172">
        <v>997</v>
      </c>
      <c r="F85" s="151"/>
      <c r="G85" s="153"/>
      <c r="H85" s="157"/>
      <c r="I85" s="157"/>
      <c r="J85" s="159"/>
      <c r="K85" s="159"/>
      <c r="L85" s="159"/>
      <c r="M85" s="161"/>
      <c r="N85" s="147"/>
      <c r="O85" s="155"/>
      <c r="P85" s="163"/>
      <c r="Q85" s="181"/>
      <c r="R85" s="241"/>
    </row>
    <row r="86" spans="1:18" s="195" customFormat="1">
      <c r="A86" s="138"/>
      <c r="B86" s="206">
        <v>34349</v>
      </c>
      <c r="C86" s="205" t="s">
        <v>161</v>
      </c>
      <c r="D86" s="139"/>
      <c r="E86" s="172">
        <v>1389</v>
      </c>
      <c r="F86" s="151"/>
      <c r="G86" s="153"/>
      <c r="H86" s="157"/>
      <c r="I86" s="157"/>
      <c r="J86" s="159"/>
      <c r="K86" s="159"/>
      <c r="L86" s="159"/>
      <c r="M86" s="161"/>
      <c r="N86" s="147"/>
      <c r="O86" s="155"/>
      <c r="P86" s="163"/>
      <c r="Q86" s="181"/>
      <c r="R86" s="241"/>
    </row>
    <row r="87" spans="1:18" s="11" customFormat="1" ht="25.5">
      <c r="A87" s="136"/>
      <c r="B87" s="135">
        <v>4</v>
      </c>
      <c r="C87" s="137" t="s">
        <v>38</v>
      </c>
      <c r="D87" s="137"/>
      <c r="E87" s="173">
        <f>SUM(E88+E97)</f>
        <v>365260</v>
      </c>
      <c r="F87" s="150"/>
      <c r="G87" s="152"/>
      <c r="H87" s="156"/>
      <c r="I87" s="156"/>
      <c r="J87" s="158"/>
      <c r="K87" s="158"/>
      <c r="L87" s="158"/>
      <c r="M87" s="160"/>
      <c r="N87" s="146"/>
      <c r="O87" s="154"/>
      <c r="P87" s="162"/>
      <c r="Q87" s="182">
        <f>E87+(E87*1.2%)</f>
        <v>369643.12</v>
      </c>
      <c r="R87" s="242">
        <f>E87+(E87*1.5%)</f>
        <v>370738.9</v>
      </c>
    </row>
    <row r="88" spans="1:18" s="11" customFormat="1" ht="25.5">
      <c r="A88" s="136"/>
      <c r="B88" s="135">
        <v>42</v>
      </c>
      <c r="C88" s="137" t="s">
        <v>39</v>
      </c>
      <c r="D88" s="137"/>
      <c r="E88" s="173">
        <f>SUM(E89+E95)</f>
        <v>48760</v>
      </c>
      <c r="F88" s="150"/>
      <c r="G88" s="152"/>
      <c r="H88" s="156"/>
      <c r="I88" s="156"/>
      <c r="J88" s="158"/>
      <c r="K88" s="158"/>
      <c r="L88" s="158"/>
      <c r="M88" s="160"/>
      <c r="N88" s="146"/>
      <c r="O88" s="154"/>
      <c r="P88" s="162"/>
      <c r="Q88" s="181"/>
      <c r="R88" s="241"/>
    </row>
    <row r="89" spans="1:18" s="11" customFormat="1">
      <c r="A89" s="136"/>
      <c r="B89" s="135">
        <v>422</v>
      </c>
      <c r="C89" s="137" t="s">
        <v>37</v>
      </c>
      <c r="D89" s="137"/>
      <c r="E89" s="173">
        <f>SUM(E90:E94)</f>
        <v>36760</v>
      </c>
      <c r="F89" s="150"/>
      <c r="G89" s="152"/>
      <c r="H89" s="156"/>
      <c r="I89" s="156"/>
      <c r="J89" s="158"/>
      <c r="K89" s="158"/>
      <c r="L89" s="158"/>
      <c r="M89" s="160"/>
      <c r="N89" s="146"/>
      <c r="O89" s="154"/>
      <c r="P89" s="162"/>
      <c r="Q89" s="181"/>
      <c r="R89" s="241"/>
    </row>
    <row r="90" spans="1:18" s="11" customFormat="1">
      <c r="A90" s="136"/>
      <c r="B90" s="206">
        <v>42211</v>
      </c>
      <c r="C90" s="205" t="s">
        <v>162</v>
      </c>
      <c r="D90" s="137"/>
      <c r="E90" s="172">
        <v>8000</v>
      </c>
      <c r="F90" s="150"/>
      <c r="G90" s="152"/>
      <c r="H90" s="156"/>
      <c r="I90" s="156"/>
      <c r="J90" s="158"/>
      <c r="K90" s="158"/>
      <c r="L90" s="158"/>
      <c r="M90" s="160"/>
      <c r="N90" s="146"/>
      <c r="O90" s="154"/>
      <c r="P90" s="162"/>
      <c r="Q90" s="181"/>
      <c r="R90" s="241"/>
    </row>
    <row r="91" spans="1:18" s="11" customFormat="1">
      <c r="A91" s="136"/>
      <c r="B91" s="206">
        <v>42212</v>
      </c>
      <c r="C91" s="197" t="s">
        <v>163</v>
      </c>
      <c r="D91" s="137"/>
      <c r="E91" s="172">
        <v>2000</v>
      </c>
      <c r="F91" s="150"/>
      <c r="G91" s="152"/>
      <c r="H91" s="156"/>
      <c r="I91" s="156"/>
      <c r="J91" s="158"/>
      <c r="K91" s="158"/>
      <c r="L91" s="158"/>
      <c r="M91" s="160"/>
      <c r="N91" s="146"/>
      <c r="O91" s="154"/>
      <c r="P91" s="162"/>
      <c r="Q91" s="181"/>
      <c r="R91" s="241"/>
    </row>
    <row r="92" spans="1:18" s="11" customFormat="1">
      <c r="A92" s="136"/>
      <c r="B92" s="206">
        <v>42219</v>
      </c>
      <c r="C92" s="197" t="s">
        <v>164</v>
      </c>
      <c r="D92" s="137"/>
      <c r="E92" s="172">
        <v>2000</v>
      </c>
      <c r="F92" s="150"/>
      <c r="G92" s="152"/>
      <c r="H92" s="156"/>
      <c r="I92" s="156"/>
      <c r="J92" s="158"/>
      <c r="K92" s="158"/>
      <c r="L92" s="158"/>
      <c r="M92" s="160"/>
      <c r="N92" s="146"/>
      <c r="O92" s="154"/>
      <c r="P92" s="162"/>
      <c r="Q92" s="181"/>
      <c r="R92" s="241"/>
    </row>
    <row r="93" spans="1:18" s="11" customFormat="1">
      <c r="A93" s="136"/>
      <c r="B93" s="206">
        <v>42261</v>
      </c>
      <c r="C93" s="197" t="s">
        <v>165</v>
      </c>
      <c r="D93" s="137"/>
      <c r="E93" s="172">
        <v>12000</v>
      </c>
      <c r="F93" s="150"/>
      <c r="G93" s="152"/>
      <c r="H93" s="156"/>
      <c r="I93" s="156"/>
      <c r="J93" s="158"/>
      <c r="K93" s="158"/>
      <c r="L93" s="158"/>
      <c r="M93" s="160"/>
      <c r="N93" s="146"/>
      <c r="O93" s="154"/>
      <c r="P93" s="162"/>
      <c r="Q93" s="181"/>
      <c r="R93" s="241"/>
    </row>
    <row r="94" spans="1:18" s="11" customFormat="1">
      <c r="A94" s="136"/>
      <c r="B94" s="206">
        <v>42262</v>
      </c>
      <c r="C94" s="197" t="s">
        <v>166</v>
      </c>
      <c r="D94" s="137"/>
      <c r="E94" s="172">
        <v>12760</v>
      </c>
      <c r="F94" s="150"/>
      <c r="G94" s="152"/>
      <c r="H94" s="156"/>
      <c r="I94" s="156"/>
      <c r="J94" s="158"/>
      <c r="K94" s="158"/>
      <c r="L94" s="158"/>
      <c r="M94" s="160"/>
      <c r="N94" s="146"/>
      <c r="O94" s="154"/>
      <c r="P94" s="162"/>
      <c r="Q94" s="181"/>
      <c r="R94" s="241"/>
    </row>
    <row r="95" spans="1:18" s="11" customFormat="1" ht="25.5">
      <c r="A95" s="136"/>
      <c r="B95" s="135">
        <v>424</v>
      </c>
      <c r="C95" s="137" t="s">
        <v>40</v>
      </c>
      <c r="D95" s="137"/>
      <c r="E95" s="173">
        <f>E96</f>
        <v>12000</v>
      </c>
      <c r="F95" s="150"/>
      <c r="G95" s="152"/>
      <c r="H95" s="156"/>
      <c r="I95" s="156"/>
      <c r="J95" s="158"/>
      <c r="K95" s="158"/>
      <c r="L95" s="158"/>
      <c r="M95" s="160"/>
      <c r="N95" s="146"/>
      <c r="O95" s="154"/>
      <c r="P95" s="162"/>
      <c r="Q95" s="181"/>
      <c r="R95" s="241"/>
    </row>
    <row r="96" spans="1:18" s="195" customFormat="1">
      <c r="A96" s="138"/>
      <c r="B96" s="206">
        <v>42411</v>
      </c>
      <c r="C96" s="197" t="s">
        <v>167</v>
      </c>
      <c r="D96" s="139"/>
      <c r="E96" s="172">
        <v>12000</v>
      </c>
      <c r="F96" s="151"/>
      <c r="G96" s="153"/>
      <c r="H96" s="157"/>
      <c r="I96" s="157"/>
      <c r="J96" s="159"/>
      <c r="K96" s="159"/>
      <c r="L96" s="159"/>
      <c r="M96" s="161"/>
      <c r="N96" s="147"/>
      <c r="O96" s="155"/>
      <c r="P96" s="163"/>
      <c r="Q96" s="181"/>
      <c r="R96" s="241"/>
    </row>
    <row r="97" spans="1:18" s="171" customFormat="1" ht="25.5">
      <c r="A97" s="138"/>
      <c r="B97" s="135">
        <v>45</v>
      </c>
      <c r="C97" s="137" t="s">
        <v>93</v>
      </c>
      <c r="D97" s="139"/>
      <c r="E97" s="173">
        <f>SUM(E98+E100)</f>
        <v>316500</v>
      </c>
      <c r="F97" s="151"/>
      <c r="G97" s="153"/>
      <c r="H97" s="157"/>
      <c r="I97" s="157"/>
      <c r="J97" s="159"/>
      <c r="K97" s="159"/>
      <c r="L97" s="159"/>
      <c r="M97" s="161"/>
      <c r="N97" s="147"/>
      <c r="O97" s="155"/>
      <c r="P97" s="163"/>
      <c r="Q97" s="181"/>
      <c r="R97" s="241"/>
    </row>
    <row r="98" spans="1:18" s="11" customFormat="1" ht="25.5">
      <c r="A98" s="136"/>
      <c r="B98" s="135">
        <v>451</v>
      </c>
      <c r="C98" s="137" t="s">
        <v>94</v>
      </c>
      <c r="D98" s="137"/>
      <c r="E98" s="173">
        <f>E99</f>
        <v>276500</v>
      </c>
      <c r="F98" s="150"/>
      <c r="G98" s="152"/>
      <c r="H98" s="156"/>
      <c r="I98" s="156"/>
      <c r="J98" s="158"/>
      <c r="K98" s="158"/>
      <c r="L98" s="158"/>
      <c r="M98" s="160"/>
      <c r="N98" s="146"/>
      <c r="O98" s="154"/>
      <c r="P98" s="162"/>
      <c r="Q98" s="181"/>
      <c r="R98" s="241"/>
    </row>
    <row r="99" spans="1:18" s="195" customFormat="1" ht="25.5">
      <c r="A99" s="138"/>
      <c r="B99" s="206">
        <v>45111</v>
      </c>
      <c r="C99" s="197" t="s">
        <v>94</v>
      </c>
      <c r="D99" s="139"/>
      <c r="E99" s="172">
        <v>276500</v>
      </c>
      <c r="F99" s="151"/>
      <c r="G99" s="153"/>
      <c r="H99" s="157"/>
      <c r="I99" s="157"/>
      <c r="J99" s="159"/>
      <c r="K99" s="159"/>
      <c r="L99" s="159"/>
      <c r="M99" s="161"/>
      <c r="N99" s="147"/>
      <c r="O99" s="155"/>
      <c r="P99" s="163"/>
      <c r="Q99" s="181"/>
      <c r="R99" s="241"/>
    </row>
    <row r="100" spans="1:18" s="11" customFormat="1" ht="25.5">
      <c r="A100" s="136"/>
      <c r="B100" s="135">
        <v>454</v>
      </c>
      <c r="C100" s="137" t="s">
        <v>99</v>
      </c>
      <c r="D100" s="137"/>
      <c r="E100" s="173">
        <f>E101</f>
        <v>40000</v>
      </c>
      <c r="F100" s="150"/>
      <c r="G100" s="152"/>
      <c r="H100" s="156"/>
      <c r="I100" s="156"/>
      <c r="J100" s="158"/>
      <c r="K100" s="158"/>
      <c r="L100" s="158"/>
      <c r="M100" s="160"/>
      <c r="N100" s="146"/>
      <c r="O100" s="154"/>
      <c r="P100" s="162"/>
      <c r="Q100" s="181"/>
      <c r="R100" s="241"/>
    </row>
    <row r="101" spans="1:18" s="195" customFormat="1" ht="25.5">
      <c r="A101" s="138"/>
      <c r="B101" s="206">
        <v>45411</v>
      </c>
      <c r="C101" s="139" t="s">
        <v>99</v>
      </c>
      <c r="D101" s="139"/>
      <c r="E101" s="172">
        <v>40000</v>
      </c>
      <c r="F101" s="151"/>
      <c r="G101" s="153"/>
      <c r="H101" s="157"/>
      <c r="I101" s="157"/>
      <c r="J101" s="159"/>
      <c r="K101" s="159"/>
      <c r="L101" s="159"/>
      <c r="M101" s="161"/>
      <c r="N101" s="147"/>
      <c r="O101" s="155"/>
      <c r="P101" s="163"/>
      <c r="Q101" s="181"/>
      <c r="R101" s="241"/>
    </row>
    <row r="102" spans="1:18" s="11" customFormat="1" ht="25.5">
      <c r="A102" s="136"/>
      <c r="B102" s="216" t="s">
        <v>44</v>
      </c>
      <c r="C102" s="217" t="s">
        <v>179</v>
      </c>
      <c r="D102" s="137"/>
      <c r="E102" s="173">
        <f>E103</f>
        <v>201000</v>
      </c>
      <c r="F102" s="150"/>
      <c r="G102" s="174"/>
      <c r="H102" s="156"/>
      <c r="I102" s="156"/>
      <c r="J102" s="175"/>
      <c r="K102" s="158"/>
      <c r="L102" s="158"/>
      <c r="M102" s="160"/>
      <c r="N102" s="146"/>
      <c r="O102" s="154"/>
      <c r="P102" s="162"/>
      <c r="Q102" s="182">
        <f>E102+(E102*1.2%)</f>
        <v>203412</v>
      </c>
      <c r="R102" s="242">
        <f>E102+(E102*1.5%)</f>
        <v>204015</v>
      </c>
    </row>
    <row r="103" spans="1:18" s="11" customFormat="1" ht="12.75" customHeight="1">
      <c r="A103" s="136"/>
      <c r="B103" s="210" t="s">
        <v>103</v>
      </c>
      <c r="C103" s="211" t="s">
        <v>104</v>
      </c>
      <c r="D103" s="137"/>
      <c r="E103" s="173">
        <f>E104</f>
        <v>201000</v>
      </c>
      <c r="F103" s="150"/>
      <c r="G103" s="174"/>
      <c r="H103" s="156"/>
      <c r="I103" s="156"/>
      <c r="J103" s="175"/>
      <c r="K103" s="158"/>
      <c r="L103" s="158"/>
      <c r="M103" s="160"/>
      <c r="N103" s="146"/>
      <c r="O103" s="154"/>
      <c r="P103" s="162"/>
      <c r="Q103" s="181"/>
      <c r="R103" s="241"/>
    </row>
    <row r="104" spans="1:18" s="11" customFormat="1">
      <c r="A104" s="136"/>
      <c r="B104" s="135">
        <v>3</v>
      </c>
      <c r="C104" s="137" t="s">
        <v>25</v>
      </c>
      <c r="D104" s="137"/>
      <c r="E104" s="173">
        <f>SUM(E105+E126)</f>
        <v>201000</v>
      </c>
      <c r="F104" s="150"/>
      <c r="G104" s="152"/>
      <c r="H104" s="156"/>
      <c r="I104" s="156"/>
      <c r="J104" s="158"/>
      <c r="K104" s="158"/>
      <c r="L104" s="158"/>
      <c r="M104" s="160"/>
      <c r="N104" s="146"/>
      <c r="O104" s="154"/>
      <c r="P104" s="162"/>
      <c r="Q104" s="181"/>
      <c r="R104" s="241"/>
    </row>
    <row r="105" spans="1:18" s="11" customFormat="1">
      <c r="A105" s="136"/>
      <c r="B105" s="135">
        <v>32</v>
      </c>
      <c r="C105" s="137" t="s">
        <v>30</v>
      </c>
      <c r="D105" s="137"/>
      <c r="E105" s="173">
        <f>SUM(E106+E115)</f>
        <v>193000</v>
      </c>
      <c r="F105" s="150"/>
      <c r="G105" s="174"/>
      <c r="H105" s="156"/>
      <c r="I105" s="156"/>
      <c r="J105" s="158"/>
      <c r="K105" s="158"/>
      <c r="L105" s="158"/>
      <c r="M105" s="160"/>
      <c r="N105" s="146"/>
      <c r="O105" s="154"/>
      <c r="P105" s="162"/>
      <c r="Q105" s="181"/>
      <c r="R105" s="241"/>
    </row>
    <row r="106" spans="1:18" s="11" customFormat="1">
      <c r="A106" s="136"/>
      <c r="B106" s="135">
        <v>322</v>
      </c>
      <c r="C106" s="137" t="s">
        <v>32</v>
      </c>
      <c r="D106" s="137"/>
      <c r="E106" s="173">
        <f>SUM(E107:E114)</f>
        <v>156000</v>
      </c>
      <c r="F106" s="244"/>
      <c r="G106" s="174"/>
      <c r="H106" s="156"/>
      <c r="I106" s="156"/>
      <c r="J106" s="158"/>
      <c r="K106" s="158"/>
      <c r="L106" s="158"/>
      <c r="M106" s="160"/>
      <c r="N106" s="146"/>
      <c r="O106" s="154"/>
      <c r="P106" s="162"/>
      <c r="Q106" s="181"/>
      <c r="R106" s="241"/>
    </row>
    <row r="107" spans="1:18" s="11" customFormat="1">
      <c r="A107" s="136"/>
      <c r="B107" s="201">
        <v>32211</v>
      </c>
      <c r="C107" s="139" t="s">
        <v>172</v>
      </c>
      <c r="D107" s="137"/>
      <c r="E107" s="172">
        <v>5000</v>
      </c>
      <c r="F107" s="244"/>
      <c r="G107" s="174"/>
      <c r="H107" s="156"/>
      <c r="I107" s="156"/>
      <c r="J107" s="158"/>
      <c r="K107" s="158"/>
      <c r="L107" s="158"/>
      <c r="M107" s="160"/>
      <c r="N107" s="146"/>
      <c r="O107" s="154"/>
      <c r="P107" s="162"/>
      <c r="Q107" s="181"/>
      <c r="R107" s="241"/>
    </row>
    <row r="108" spans="1:18" s="11" customFormat="1">
      <c r="A108" s="136"/>
      <c r="B108" s="201">
        <v>32214</v>
      </c>
      <c r="C108" s="139" t="s">
        <v>187</v>
      </c>
      <c r="D108" s="137"/>
      <c r="E108" s="172">
        <v>5000</v>
      </c>
      <c r="F108" s="244"/>
      <c r="G108" s="174"/>
      <c r="H108" s="156"/>
      <c r="I108" s="156"/>
      <c r="J108" s="158"/>
      <c r="K108" s="158"/>
      <c r="L108" s="158"/>
      <c r="M108" s="160"/>
      <c r="N108" s="146"/>
      <c r="O108" s="154"/>
      <c r="P108" s="162"/>
      <c r="Q108" s="181"/>
      <c r="R108" s="241"/>
    </row>
    <row r="109" spans="1:18" s="195" customFormat="1">
      <c r="A109" s="138"/>
      <c r="B109" s="206">
        <v>32224</v>
      </c>
      <c r="C109" s="196" t="s">
        <v>168</v>
      </c>
      <c r="D109" s="139"/>
      <c r="E109" s="172">
        <v>80000</v>
      </c>
      <c r="F109" s="192"/>
      <c r="G109" s="167"/>
      <c r="H109" s="157"/>
      <c r="I109" s="157"/>
      <c r="J109" s="159"/>
      <c r="K109" s="159"/>
      <c r="L109" s="159"/>
      <c r="M109" s="161"/>
      <c r="N109" s="147"/>
      <c r="O109" s="155"/>
      <c r="P109" s="163"/>
      <c r="Q109" s="181"/>
      <c r="R109" s="241"/>
    </row>
    <row r="110" spans="1:18" s="251" customFormat="1">
      <c r="A110" s="138"/>
      <c r="B110" s="206">
        <v>32231</v>
      </c>
      <c r="C110" s="196" t="s">
        <v>120</v>
      </c>
      <c r="D110" s="139"/>
      <c r="E110" s="172">
        <v>25000</v>
      </c>
      <c r="F110" s="192"/>
      <c r="G110" s="167"/>
      <c r="H110" s="157"/>
      <c r="I110" s="157"/>
      <c r="J110" s="159"/>
      <c r="K110" s="159"/>
      <c r="L110" s="159"/>
      <c r="M110" s="161"/>
      <c r="N110" s="147"/>
      <c r="O110" s="155"/>
      <c r="P110" s="163"/>
      <c r="Q110" s="181"/>
      <c r="R110" s="241"/>
    </row>
    <row r="111" spans="1:18" s="251" customFormat="1">
      <c r="A111" s="138"/>
      <c r="B111" s="206">
        <v>32233</v>
      </c>
      <c r="C111" s="196" t="s">
        <v>121</v>
      </c>
      <c r="D111" s="139"/>
      <c r="E111" s="172">
        <v>30000</v>
      </c>
      <c r="F111" s="192"/>
      <c r="G111" s="167"/>
      <c r="H111" s="157"/>
      <c r="I111" s="157"/>
      <c r="J111" s="159"/>
      <c r="K111" s="159"/>
      <c r="L111" s="159"/>
      <c r="M111" s="161"/>
      <c r="N111" s="147"/>
      <c r="O111" s="155"/>
      <c r="P111" s="163"/>
      <c r="Q111" s="181"/>
      <c r="R111" s="241"/>
    </row>
    <row r="112" spans="1:18" s="251" customFormat="1">
      <c r="A112" s="138"/>
      <c r="B112" s="206">
        <v>32241</v>
      </c>
      <c r="C112" s="196" t="s">
        <v>188</v>
      </c>
      <c r="D112" s="139"/>
      <c r="E112" s="172">
        <v>5000</v>
      </c>
      <c r="F112" s="192"/>
      <c r="G112" s="167"/>
      <c r="H112" s="157"/>
      <c r="I112" s="157"/>
      <c r="J112" s="159"/>
      <c r="K112" s="159"/>
      <c r="L112" s="159"/>
      <c r="M112" s="161"/>
      <c r="N112" s="147"/>
      <c r="O112" s="155"/>
      <c r="P112" s="163"/>
      <c r="Q112" s="181"/>
      <c r="R112" s="241"/>
    </row>
    <row r="113" spans="1:18" s="251" customFormat="1">
      <c r="A113" s="138"/>
      <c r="B113" s="206">
        <v>32242</v>
      </c>
      <c r="C113" s="196" t="s">
        <v>189</v>
      </c>
      <c r="D113" s="139"/>
      <c r="E113" s="172">
        <v>3000</v>
      </c>
      <c r="F113" s="192"/>
      <c r="G113" s="167"/>
      <c r="H113" s="157"/>
      <c r="I113" s="157"/>
      <c r="J113" s="159"/>
      <c r="K113" s="159"/>
      <c r="L113" s="159"/>
      <c r="M113" s="161"/>
      <c r="N113" s="147"/>
      <c r="O113" s="155"/>
      <c r="P113" s="163"/>
      <c r="Q113" s="181"/>
      <c r="R113" s="241"/>
    </row>
    <row r="114" spans="1:18" s="195" customFormat="1">
      <c r="A114" s="138"/>
      <c r="B114" s="206">
        <v>32251</v>
      </c>
      <c r="C114" s="196" t="s">
        <v>132</v>
      </c>
      <c r="D114" s="139"/>
      <c r="E114" s="172">
        <v>3000</v>
      </c>
      <c r="F114" s="192"/>
      <c r="G114" s="167"/>
      <c r="H114" s="157"/>
      <c r="I114" s="157"/>
      <c r="J114" s="159"/>
      <c r="K114" s="159"/>
      <c r="L114" s="159"/>
      <c r="M114" s="161"/>
      <c r="N114" s="147"/>
      <c r="O114" s="155"/>
      <c r="P114" s="163"/>
      <c r="Q114" s="181"/>
      <c r="R114" s="241"/>
    </row>
    <row r="115" spans="1:18" s="11" customFormat="1">
      <c r="A115" s="136"/>
      <c r="B115" s="135">
        <v>323</v>
      </c>
      <c r="C115" s="137" t="s">
        <v>33</v>
      </c>
      <c r="D115" s="137"/>
      <c r="E115" s="173">
        <f>SUM(E116:E125)</f>
        <v>37000</v>
      </c>
      <c r="F115" s="150"/>
      <c r="G115" s="174"/>
      <c r="H115" s="156"/>
      <c r="I115" s="156"/>
      <c r="J115" s="158"/>
      <c r="K115" s="158"/>
      <c r="L115" s="158"/>
      <c r="M115" s="160"/>
      <c r="N115" s="146"/>
      <c r="O115" s="154"/>
      <c r="P115" s="162"/>
      <c r="Q115" s="181"/>
      <c r="R115" s="241"/>
    </row>
    <row r="116" spans="1:18" s="251" customFormat="1">
      <c r="A116" s="138"/>
      <c r="B116" s="206">
        <v>32311</v>
      </c>
      <c r="C116" s="196" t="s">
        <v>190</v>
      </c>
      <c r="D116" s="139"/>
      <c r="E116" s="172">
        <v>4000</v>
      </c>
      <c r="F116" s="192"/>
      <c r="G116" s="167"/>
      <c r="H116" s="157"/>
      <c r="I116" s="157"/>
      <c r="J116" s="159"/>
      <c r="K116" s="159"/>
      <c r="L116" s="159"/>
      <c r="M116" s="161"/>
      <c r="N116" s="147"/>
      <c r="O116" s="155"/>
      <c r="P116" s="163"/>
      <c r="Q116" s="181"/>
      <c r="R116" s="241"/>
    </row>
    <row r="117" spans="1:18" s="251" customFormat="1">
      <c r="A117" s="138"/>
      <c r="B117" s="206">
        <v>32319</v>
      </c>
      <c r="C117" s="196" t="s">
        <v>191</v>
      </c>
      <c r="D117" s="139"/>
      <c r="E117" s="172">
        <v>9000</v>
      </c>
      <c r="F117" s="192"/>
      <c r="G117" s="167"/>
      <c r="H117" s="157"/>
      <c r="I117" s="157"/>
      <c r="J117" s="159"/>
      <c r="K117" s="159"/>
      <c r="L117" s="159"/>
      <c r="M117" s="161"/>
      <c r="N117" s="147"/>
      <c r="O117" s="155"/>
      <c r="P117" s="163"/>
      <c r="Q117" s="181"/>
      <c r="R117" s="241"/>
    </row>
    <row r="118" spans="1:18" s="251" customFormat="1">
      <c r="A118" s="138"/>
      <c r="B118" s="206">
        <v>32321</v>
      </c>
      <c r="C118" s="196" t="s">
        <v>192</v>
      </c>
      <c r="D118" s="139"/>
      <c r="E118" s="172">
        <v>3000</v>
      </c>
      <c r="F118" s="192"/>
      <c r="G118" s="167"/>
      <c r="H118" s="157"/>
      <c r="I118" s="157"/>
      <c r="J118" s="159"/>
      <c r="K118" s="159"/>
      <c r="L118" s="159"/>
      <c r="M118" s="161"/>
      <c r="N118" s="147"/>
      <c r="O118" s="155"/>
      <c r="P118" s="163"/>
      <c r="Q118" s="181"/>
      <c r="R118" s="241"/>
    </row>
    <row r="119" spans="1:18" s="251" customFormat="1">
      <c r="A119" s="138"/>
      <c r="B119" s="206">
        <v>32322</v>
      </c>
      <c r="C119" s="196" t="s">
        <v>193</v>
      </c>
      <c r="D119" s="139"/>
      <c r="E119" s="172">
        <v>2000</v>
      </c>
      <c r="F119" s="192"/>
      <c r="G119" s="167"/>
      <c r="H119" s="157"/>
      <c r="I119" s="157"/>
      <c r="J119" s="159"/>
      <c r="K119" s="159"/>
      <c r="L119" s="159"/>
      <c r="M119" s="161"/>
      <c r="N119" s="147"/>
      <c r="O119" s="155"/>
      <c r="P119" s="163"/>
      <c r="Q119" s="181"/>
      <c r="R119" s="241"/>
    </row>
    <row r="120" spans="1:18" s="251" customFormat="1">
      <c r="A120" s="138"/>
      <c r="B120" s="206">
        <v>32341</v>
      </c>
      <c r="C120" s="196" t="s">
        <v>138</v>
      </c>
      <c r="D120" s="139"/>
      <c r="E120" s="172">
        <v>12000</v>
      </c>
      <c r="F120" s="192"/>
      <c r="G120" s="167"/>
      <c r="H120" s="157"/>
      <c r="I120" s="157"/>
      <c r="J120" s="159"/>
      <c r="K120" s="159"/>
      <c r="L120" s="159"/>
      <c r="M120" s="161"/>
      <c r="N120" s="147"/>
      <c r="O120" s="155"/>
      <c r="P120" s="163"/>
      <c r="Q120" s="181"/>
      <c r="R120" s="241"/>
    </row>
    <row r="121" spans="1:18" s="251" customFormat="1">
      <c r="A121" s="138"/>
      <c r="B121" s="206">
        <v>32342</v>
      </c>
      <c r="C121" s="196" t="s">
        <v>139</v>
      </c>
      <c r="D121" s="139"/>
      <c r="E121" s="172">
        <v>2000</v>
      </c>
      <c r="F121" s="192"/>
      <c r="G121" s="167"/>
      <c r="H121" s="157"/>
      <c r="I121" s="157"/>
      <c r="J121" s="159"/>
      <c r="K121" s="159"/>
      <c r="L121" s="159"/>
      <c r="M121" s="161"/>
      <c r="N121" s="147"/>
      <c r="O121" s="155"/>
      <c r="P121" s="163"/>
      <c r="Q121" s="181"/>
      <c r="R121" s="241"/>
    </row>
    <row r="122" spans="1:18" s="251" customFormat="1">
      <c r="A122" s="138"/>
      <c r="B122" s="206">
        <v>32343</v>
      </c>
      <c r="C122" s="196" t="s">
        <v>140</v>
      </c>
      <c r="D122" s="139"/>
      <c r="E122" s="172">
        <v>2000</v>
      </c>
      <c r="F122" s="192"/>
      <c r="G122" s="167"/>
      <c r="H122" s="157"/>
      <c r="I122" s="157"/>
      <c r="J122" s="159"/>
      <c r="K122" s="159"/>
      <c r="L122" s="159"/>
      <c r="M122" s="161"/>
      <c r="N122" s="147"/>
      <c r="O122" s="155"/>
      <c r="P122" s="163"/>
      <c r="Q122" s="181"/>
      <c r="R122" s="241"/>
    </row>
    <row r="123" spans="1:18" s="251" customFormat="1">
      <c r="A123" s="138"/>
      <c r="B123" s="206">
        <v>32344</v>
      </c>
      <c r="C123" s="196" t="s">
        <v>141</v>
      </c>
      <c r="D123" s="139"/>
      <c r="E123" s="172">
        <v>1000</v>
      </c>
      <c r="F123" s="192"/>
      <c r="G123" s="167"/>
      <c r="H123" s="157"/>
      <c r="I123" s="157"/>
      <c r="J123" s="159"/>
      <c r="K123" s="159"/>
      <c r="L123" s="159"/>
      <c r="M123" s="161"/>
      <c r="N123" s="147"/>
      <c r="O123" s="155"/>
      <c r="P123" s="163"/>
      <c r="Q123" s="181"/>
      <c r="R123" s="241"/>
    </row>
    <row r="124" spans="1:18" s="251" customFormat="1">
      <c r="A124" s="138"/>
      <c r="B124" s="206">
        <v>32349</v>
      </c>
      <c r="C124" s="196" t="s">
        <v>142</v>
      </c>
      <c r="D124" s="139"/>
      <c r="E124" s="172">
        <v>1000</v>
      </c>
      <c r="F124" s="192"/>
      <c r="G124" s="167"/>
      <c r="H124" s="157"/>
      <c r="I124" s="157"/>
      <c r="J124" s="159"/>
      <c r="K124" s="159"/>
      <c r="L124" s="159"/>
      <c r="M124" s="161"/>
      <c r="N124" s="147"/>
      <c r="O124" s="155"/>
      <c r="P124" s="163"/>
      <c r="Q124" s="181"/>
      <c r="R124" s="241"/>
    </row>
    <row r="125" spans="1:18" s="251" customFormat="1">
      <c r="A125" s="138"/>
      <c r="B125" s="206">
        <v>32372</v>
      </c>
      <c r="C125" s="196" t="s">
        <v>145</v>
      </c>
      <c r="D125" s="139"/>
      <c r="E125" s="172">
        <v>1000</v>
      </c>
      <c r="F125" s="192"/>
      <c r="G125" s="167"/>
      <c r="H125" s="157"/>
      <c r="I125" s="157"/>
      <c r="J125" s="159"/>
      <c r="K125" s="159"/>
      <c r="L125" s="159"/>
      <c r="M125" s="161"/>
      <c r="N125" s="147"/>
      <c r="O125" s="155"/>
      <c r="P125" s="163"/>
      <c r="Q125" s="181"/>
      <c r="R125" s="241"/>
    </row>
    <row r="126" spans="1:18" s="195" customFormat="1">
      <c r="A126" s="138"/>
      <c r="B126" s="209">
        <v>38</v>
      </c>
      <c r="C126" s="196" t="s">
        <v>169</v>
      </c>
      <c r="D126" s="139"/>
      <c r="E126" s="173">
        <f>SUM(E127)</f>
        <v>8000</v>
      </c>
      <c r="F126" s="151"/>
      <c r="G126" s="167"/>
      <c r="H126" s="157"/>
      <c r="I126" s="157"/>
      <c r="J126" s="159"/>
      <c r="K126" s="159"/>
      <c r="L126" s="159"/>
      <c r="M126" s="161"/>
      <c r="N126" s="147"/>
      <c r="O126" s="155"/>
      <c r="P126" s="163"/>
      <c r="Q126" s="181"/>
      <c r="R126" s="241"/>
    </row>
    <row r="127" spans="1:18" s="195" customFormat="1">
      <c r="A127" s="138"/>
      <c r="B127" s="209">
        <v>381</v>
      </c>
      <c r="C127" s="196" t="s">
        <v>170</v>
      </c>
      <c r="D127" s="139"/>
      <c r="E127" s="172">
        <f>SUM(E128)</f>
        <v>8000</v>
      </c>
      <c r="F127" s="151"/>
      <c r="G127" s="167"/>
      <c r="H127" s="157"/>
      <c r="I127" s="157"/>
      <c r="J127" s="159"/>
      <c r="K127" s="159"/>
      <c r="L127" s="159"/>
      <c r="M127" s="161"/>
      <c r="N127" s="147"/>
      <c r="O127" s="155"/>
      <c r="P127" s="163"/>
      <c r="Q127" s="181"/>
      <c r="R127" s="241"/>
    </row>
    <row r="128" spans="1:18" s="195" customFormat="1">
      <c r="A128" s="138"/>
      <c r="B128" s="206">
        <v>38119</v>
      </c>
      <c r="C128" s="196" t="s">
        <v>171</v>
      </c>
      <c r="D128" s="139"/>
      <c r="E128" s="172">
        <v>8000</v>
      </c>
      <c r="F128" s="151"/>
      <c r="G128" s="167"/>
      <c r="H128" s="157"/>
      <c r="I128" s="157"/>
      <c r="J128" s="159"/>
      <c r="K128" s="159"/>
      <c r="L128" s="159"/>
      <c r="M128" s="161"/>
      <c r="N128" s="147"/>
      <c r="O128" s="155"/>
      <c r="P128" s="163"/>
      <c r="Q128" s="181"/>
      <c r="R128" s="241"/>
    </row>
    <row r="129" spans="1:18" s="195" customFormat="1">
      <c r="A129" s="138"/>
      <c r="B129" s="212" t="s">
        <v>105</v>
      </c>
      <c r="C129" s="213" t="s">
        <v>106</v>
      </c>
      <c r="D129" s="139"/>
      <c r="E129" s="172"/>
      <c r="F129" s="190">
        <f>F130</f>
        <v>280000</v>
      </c>
      <c r="G129" s="167"/>
      <c r="H129" s="157"/>
      <c r="I129" s="157"/>
      <c r="J129" s="159"/>
      <c r="K129" s="159"/>
      <c r="L129" s="159"/>
      <c r="M129" s="161"/>
      <c r="N129" s="147"/>
      <c r="O129" s="155"/>
      <c r="P129" s="163"/>
      <c r="Q129" s="194">
        <f>F129+(F129*1.2%)</f>
        <v>283360</v>
      </c>
      <c r="R129" s="243">
        <f>F129+(F129*1.5%)</f>
        <v>284200</v>
      </c>
    </row>
    <row r="130" spans="1:18" s="183" customFormat="1">
      <c r="A130" s="138"/>
      <c r="B130" s="135">
        <v>3</v>
      </c>
      <c r="C130" s="137" t="s">
        <v>25</v>
      </c>
      <c r="D130" s="139"/>
      <c r="E130" s="172"/>
      <c r="F130" s="190">
        <f>F131</f>
        <v>280000</v>
      </c>
      <c r="G130" s="167"/>
      <c r="H130" s="157"/>
      <c r="I130" s="157"/>
      <c r="J130" s="159"/>
      <c r="K130" s="159"/>
      <c r="L130" s="159"/>
      <c r="M130" s="161"/>
      <c r="N130" s="147"/>
      <c r="O130" s="155"/>
      <c r="P130" s="163"/>
      <c r="Q130" s="194"/>
      <c r="R130" s="243"/>
    </row>
    <row r="131" spans="1:18">
      <c r="A131" s="138"/>
      <c r="B131" s="135">
        <v>32</v>
      </c>
      <c r="C131" s="137" t="s">
        <v>30</v>
      </c>
      <c r="D131" s="139"/>
      <c r="E131" s="149"/>
      <c r="F131" s="190">
        <f>F132+F143</f>
        <v>280000</v>
      </c>
      <c r="G131" s="153"/>
      <c r="H131" s="157"/>
      <c r="I131" s="157"/>
      <c r="J131" s="159"/>
      <c r="K131" s="159"/>
      <c r="L131" s="159"/>
      <c r="M131" s="161"/>
      <c r="N131" s="147"/>
      <c r="O131" s="155"/>
      <c r="P131" s="163"/>
      <c r="Q131" s="181"/>
      <c r="R131" s="241"/>
    </row>
    <row r="132" spans="1:18" s="11" customFormat="1" ht="12.75" customHeight="1">
      <c r="A132" s="136"/>
      <c r="B132" s="135">
        <v>322</v>
      </c>
      <c r="C132" s="137" t="s">
        <v>32</v>
      </c>
      <c r="D132" s="137"/>
      <c r="E132" s="148"/>
      <c r="F132" s="190">
        <f>SUM(F133:F142)</f>
        <v>199416</v>
      </c>
      <c r="G132" s="152"/>
      <c r="H132" s="156"/>
      <c r="I132" s="156"/>
      <c r="J132" s="158"/>
      <c r="K132" s="158"/>
      <c r="L132" s="158"/>
      <c r="M132" s="160"/>
      <c r="N132" s="146"/>
      <c r="O132" s="154"/>
      <c r="P132" s="162"/>
      <c r="Q132" s="181"/>
      <c r="R132" s="241"/>
    </row>
    <row r="133" spans="1:18" s="11" customFormat="1" ht="12.75" customHeight="1">
      <c r="A133" s="136"/>
      <c r="B133" s="206">
        <v>32211</v>
      </c>
      <c r="C133" s="197" t="s">
        <v>172</v>
      </c>
      <c r="D133" s="137"/>
      <c r="E133" s="148"/>
      <c r="F133" s="191">
        <v>16800</v>
      </c>
      <c r="G133" s="152"/>
      <c r="H133" s="156"/>
      <c r="I133" s="156"/>
      <c r="J133" s="158"/>
      <c r="K133" s="158"/>
      <c r="L133" s="158"/>
      <c r="M133" s="160"/>
      <c r="N133" s="146"/>
      <c r="O133" s="154"/>
      <c r="P133" s="162"/>
      <c r="Q133" s="181"/>
      <c r="R133" s="241"/>
    </row>
    <row r="134" spans="1:18" s="11" customFormat="1" ht="25.5">
      <c r="A134" s="136"/>
      <c r="B134" s="206">
        <v>32214</v>
      </c>
      <c r="C134" s="197" t="s">
        <v>117</v>
      </c>
      <c r="D134" s="137"/>
      <c r="E134" s="148"/>
      <c r="F134" s="191">
        <v>6980</v>
      </c>
      <c r="G134" s="152"/>
      <c r="H134" s="156"/>
      <c r="I134" s="156"/>
      <c r="J134" s="158"/>
      <c r="K134" s="158"/>
      <c r="L134" s="158"/>
      <c r="M134" s="160"/>
      <c r="N134" s="146"/>
      <c r="O134" s="154"/>
      <c r="P134" s="162"/>
      <c r="Q134" s="181"/>
      <c r="R134" s="241"/>
    </row>
    <row r="135" spans="1:18" s="11" customFormat="1" ht="12.75" customHeight="1">
      <c r="A135" s="136"/>
      <c r="B135" s="206">
        <v>32216</v>
      </c>
      <c r="C135" s="196" t="s">
        <v>118</v>
      </c>
      <c r="D135" s="137"/>
      <c r="E135" s="148"/>
      <c r="F135" s="191">
        <v>5500</v>
      </c>
      <c r="G135" s="152"/>
      <c r="H135" s="156"/>
      <c r="I135" s="156"/>
      <c r="J135" s="158"/>
      <c r="K135" s="158"/>
      <c r="L135" s="158"/>
      <c r="M135" s="160"/>
      <c r="N135" s="146"/>
      <c r="O135" s="154"/>
      <c r="P135" s="162"/>
      <c r="Q135" s="181"/>
      <c r="R135" s="241"/>
    </row>
    <row r="136" spans="1:18" s="11" customFormat="1" ht="25.5">
      <c r="A136" s="136"/>
      <c r="B136" s="206">
        <v>32219</v>
      </c>
      <c r="C136" s="197" t="s">
        <v>119</v>
      </c>
      <c r="D136" s="137"/>
      <c r="E136" s="148"/>
      <c r="F136" s="191">
        <v>4725</v>
      </c>
      <c r="G136" s="152"/>
      <c r="H136" s="156"/>
      <c r="I136" s="156"/>
      <c r="J136" s="158"/>
      <c r="K136" s="158"/>
      <c r="L136" s="158"/>
      <c r="M136" s="160"/>
      <c r="N136" s="146"/>
      <c r="O136" s="154"/>
      <c r="P136" s="162"/>
      <c r="Q136" s="181"/>
      <c r="R136" s="241"/>
    </row>
    <row r="137" spans="1:18" s="11" customFormat="1" ht="12.75" customHeight="1">
      <c r="A137" s="136"/>
      <c r="B137" s="206">
        <v>32231</v>
      </c>
      <c r="C137" s="196" t="s">
        <v>173</v>
      </c>
      <c r="D137" s="137"/>
      <c r="E137" s="148"/>
      <c r="F137" s="191">
        <v>63289</v>
      </c>
      <c r="G137" s="152"/>
      <c r="H137" s="156"/>
      <c r="I137" s="156"/>
      <c r="J137" s="158"/>
      <c r="K137" s="158"/>
      <c r="L137" s="158"/>
      <c r="M137" s="160"/>
      <c r="N137" s="146"/>
      <c r="O137" s="154"/>
      <c r="P137" s="162"/>
      <c r="Q137" s="181"/>
      <c r="R137" s="241"/>
    </row>
    <row r="138" spans="1:18" s="11" customFormat="1" ht="12.75" customHeight="1">
      <c r="A138" s="136"/>
      <c r="B138" s="206">
        <v>32233</v>
      </c>
      <c r="C138" s="196" t="s">
        <v>121</v>
      </c>
      <c r="D138" s="137"/>
      <c r="E138" s="148"/>
      <c r="F138" s="191">
        <v>87822</v>
      </c>
      <c r="G138" s="152"/>
      <c r="H138" s="156"/>
      <c r="I138" s="156"/>
      <c r="J138" s="158"/>
      <c r="K138" s="158"/>
      <c r="L138" s="158"/>
      <c r="M138" s="160"/>
      <c r="N138" s="146"/>
      <c r="O138" s="154"/>
      <c r="P138" s="162"/>
      <c r="Q138" s="181"/>
      <c r="R138" s="241"/>
    </row>
    <row r="139" spans="1:18" s="11" customFormat="1" ht="12.75" customHeight="1">
      <c r="A139" s="136"/>
      <c r="B139" s="206">
        <v>32234</v>
      </c>
      <c r="C139" s="196" t="s">
        <v>122</v>
      </c>
      <c r="D139" s="137"/>
      <c r="E139" s="148"/>
      <c r="F139" s="191">
        <v>4000</v>
      </c>
      <c r="G139" s="152"/>
      <c r="H139" s="156"/>
      <c r="I139" s="156"/>
      <c r="J139" s="158"/>
      <c r="K139" s="158"/>
      <c r="L139" s="158"/>
      <c r="M139" s="160"/>
      <c r="N139" s="146"/>
      <c r="O139" s="154"/>
      <c r="P139" s="162"/>
      <c r="Q139" s="181"/>
      <c r="R139" s="241"/>
    </row>
    <row r="140" spans="1:18" s="11" customFormat="1" ht="38.25">
      <c r="A140" s="136"/>
      <c r="B140" s="206">
        <v>32241</v>
      </c>
      <c r="C140" s="197" t="s">
        <v>124</v>
      </c>
      <c r="D140" s="137"/>
      <c r="E140" s="148"/>
      <c r="F140" s="191">
        <v>4000</v>
      </c>
      <c r="G140" s="152"/>
      <c r="H140" s="156"/>
      <c r="I140" s="156"/>
      <c r="J140" s="158"/>
      <c r="K140" s="158"/>
      <c r="L140" s="158"/>
      <c r="M140" s="160"/>
      <c r="N140" s="146"/>
      <c r="O140" s="154"/>
      <c r="P140" s="162"/>
      <c r="Q140" s="181"/>
      <c r="R140" s="241"/>
    </row>
    <row r="141" spans="1:18" s="11" customFormat="1" ht="38.25">
      <c r="A141" s="136"/>
      <c r="B141" s="206">
        <v>32242</v>
      </c>
      <c r="C141" s="197" t="s">
        <v>125</v>
      </c>
      <c r="D141" s="137"/>
      <c r="E141" s="148"/>
      <c r="F141" s="191">
        <v>5200</v>
      </c>
      <c r="G141" s="152"/>
      <c r="H141" s="156"/>
      <c r="I141" s="156"/>
      <c r="J141" s="158"/>
      <c r="K141" s="158"/>
      <c r="L141" s="158"/>
      <c r="M141" s="160"/>
      <c r="N141" s="146"/>
      <c r="O141" s="154"/>
      <c r="P141" s="162"/>
      <c r="Q141" s="181"/>
      <c r="R141" s="241"/>
    </row>
    <row r="142" spans="1:18" s="11" customFormat="1" ht="38.25">
      <c r="A142" s="136"/>
      <c r="B142" s="206">
        <v>32243</v>
      </c>
      <c r="C142" s="197" t="s">
        <v>126</v>
      </c>
      <c r="D142" s="137"/>
      <c r="E142" s="148"/>
      <c r="F142" s="191">
        <v>1100</v>
      </c>
      <c r="G142" s="152"/>
      <c r="H142" s="156"/>
      <c r="I142" s="156"/>
      <c r="J142" s="158"/>
      <c r="K142" s="158"/>
      <c r="L142" s="158"/>
      <c r="M142" s="160"/>
      <c r="N142" s="146"/>
      <c r="O142" s="154"/>
      <c r="P142" s="162"/>
      <c r="Q142" s="181"/>
      <c r="R142" s="241"/>
    </row>
    <row r="143" spans="1:18" s="11" customFormat="1" ht="12.75" customHeight="1">
      <c r="A143" s="136"/>
      <c r="B143" s="135">
        <v>323</v>
      </c>
      <c r="C143" s="137" t="s">
        <v>33</v>
      </c>
      <c r="D143" s="137"/>
      <c r="E143" s="148"/>
      <c r="F143" s="190">
        <f>SUM(F144:F149)</f>
        <v>80584</v>
      </c>
      <c r="G143" s="152"/>
      <c r="H143" s="156"/>
      <c r="I143" s="156"/>
      <c r="J143" s="158"/>
      <c r="K143" s="158"/>
      <c r="L143" s="158"/>
      <c r="M143" s="160"/>
      <c r="N143" s="146"/>
      <c r="O143" s="154"/>
      <c r="P143" s="162"/>
      <c r="Q143" s="181"/>
      <c r="R143" s="241"/>
    </row>
    <row r="144" spans="1:18" s="11" customFormat="1" ht="12.75" customHeight="1">
      <c r="A144" s="136"/>
      <c r="B144" s="206">
        <v>32311</v>
      </c>
      <c r="C144" s="196" t="s">
        <v>133</v>
      </c>
      <c r="D144" s="137"/>
      <c r="E144" s="148"/>
      <c r="F144" s="191">
        <v>21788</v>
      </c>
      <c r="G144" s="152"/>
      <c r="H144" s="156"/>
      <c r="I144" s="156"/>
      <c r="J144" s="158"/>
      <c r="K144" s="158"/>
      <c r="L144" s="158"/>
      <c r="M144" s="160"/>
      <c r="N144" s="146"/>
      <c r="O144" s="154"/>
      <c r="P144" s="162"/>
      <c r="Q144" s="181"/>
      <c r="R144" s="241"/>
    </row>
    <row r="145" spans="1:18" s="11" customFormat="1" ht="25.5">
      <c r="A145" s="136"/>
      <c r="B145" s="207">
        <v>32321</v>
      </c>
      <c r="C145" s="197" t="s">
        <v>128</v>
      </c>
      <c r="D145" s="137"/>
      <c r="E145" s="148"/>
      <c r="F145" s="191">
        <v>15400</v>
      </c>
      <c r="G145" s="152"/>
      <c r="H145" s="156"/>
      <c r="I145" s="156"/>
      <c r="J145" s="158"/>
      <c r="K145" s="158"/>
      <c r="L145" s="158"/>
      <c r="M145" s="160"/>
      <c r="N145" s="146"/>
      <c r="O145" s="154"/>
      <c r="P145" s="162"/>
      <c r="Q145" s="181"/>
      <c r="R145" s="241"/>
    </row>
    <row r="146" spans="1:18" s="11" customFormat="1" ht="25.5">
      <c r="A146" s="136"/>
      <c r="B146" s="207">
        <v>32322</v>
      </c>
      <c r="C146" s="197" t="s">
        <v>174</v>
      </c>
      <c r="D146" s="137"/>
      <c r="E146" s="148"/>
      <c r="F146" s="191">
        <v>10600</v>
      </c>
      <c r="G146" s="152"/>
      <c r="H146" s="156"/>
      <c r="I146" s="156"/>
      <c r="J146" s="158"/>
      <c r="K146" s="158"/>
      <c r="L146" s="158"/>
      <c r="M146" s="160"/>
      <c r="N146" s="146"/>
      <c r="O146" s="154"/>
      <c r="P146" s="162"/>
      <c r="Q146" s="181"/>
      <c r="R146" s="241"/>
    </row>
    <row r="147" spans="1:18" s="11" customFormat="1" ht="25.5">
      <c r="A147" s="136"/>
      <c r="B147" s="207">
        <v>32323</v>
      </c>
      <c r="C147" s="197" t="s">
        <v>130</v>
      </c>
      <c r="D147" s="137"/>
      <c r="E147" s="148"/>
      <c r="F147" s="191">
        <v>3800</v>
      </c>
      <c r="G147" s="152"/>
      <c r="H147" s="156"/>
      <c r="I147" s="156"/>
      <c r="J147" s="158"/>
      <c r="K147" s="158"/>
      <c r="L147" s="158"/>
      <c r="M147" s="160"/>
      <c r="N147" s="146"/>
      <c r="O147" s="154"/>
      <c r="P147" s="162"/>
      <c r="Q147" s="181"/>
      <c r="R147" s="241"/>
    </row>
    <row r="148" spans="1:18" s="11" customFormat="1" ht="12.75" customHeight="1">
      <c r="A148" s="136"/>
      <c r="B148" s="206">
        <v>32341</v>
      </c>
      <c r="C148" s="196" t="s">
        <v>138</v>
      </c>
      <c r="D148" s="137"/>
      <c r="E148" s="148"/>
      <c r="F148" s="191">
        <v>21996</v>
      </c>
      <c r="G148" s="152"/>
      <c r="H148" s="156"/>
      <c r="I148" s="156"/>
      <c r="J148" s="158"/>
      <c r="K148" s="158"/>
      <c r="L148" s="158"/>
      <c r="M148" s="160"/>
      <c r="N148" s="146"/>
      <c r="O148" s="154"/>
      <c r="P148" s="162"/>
      <c r="Q148" s="181"/>
      <c r="R148" s="241"/>
    </row>
    <row r="149" spans="1:18" s="11" customFormat="1" ht="12.75" customHeight="1">
      <c r="A149" s="136"/>
      <c r="B149" s="206">
        <v>32372</v>
      </c>
      <c r="C149" s="196" t="s">
        <v>145</v>
      </c>
      <c r="D149" s="137"/>
      <c r="E149" s="148"/>
      <c r="F149" s="191">
        <v>7000</v>
      </c>
      <c r="G149" s="152"/>
      <c r="H149" s="156"/>
      <c r="I149" s="156"/>
      <c r="J149" s="158"/>
      <c r="K149" s="158"/>
      <c r="L149" s="158"/>
      <c r="M149" s="160"/>
      <c r="N149" s="146"/>
      <c r="O149" s="154"/>
      <c r="P149" s="162"/>
      <c r="Q149" s="181"/>
      <c r="R149" s="241"/>
    </row>
    <row r="150" spans="1:18" s="11" customFormat="1" ht="12.75" customHeight="1">
      <c r="A150" s="136"/>
      <c r="B150" s="214" t="s">
        <v>107</v>
      </c>
      <c r="C150" s="215" t="s">
        <v>108</v>
      </c>
      <c r="D150" s="137"/>
      <c r="E150" s="148"/>
      <c r="F150" s="150"/>
      <c r="G150" s="174">
        <f>G151</f>
        <v>360000</v>
      </c>
      <c r="H150" s="156"/>
      <c r="I150" s="156"/>
      <c r="J150" s="158"/>
      <c r="K150" s="158"/>
      <c r="L150" s="158"/>
      <c r="M150" s="160"/>
      <c r="N150" s="146"/>
      <c r="O150" s="154"/>
      <c r="P150" s="162"/>
      <c r="Q150" s="181">
        <f>G150+(G150*1.2%)</f>
        <v>364320</v>
      </c>
      <c r="R150" s="240">
        <f>G150+(G150*1.5%)</f>
        <v>365400</v>
      </c>
    </row>
    <row r="151" spans="1:18" s="11" customFormat="1">
      <c r="A151" s="136"/>
      <c r="B151" s="135">
        <v>3</v>
      </c>
      <c r="C151" s="137" t="s">
        <v>100</v>
      </c>
      <c r="D151" s="137"/>
      <c r="E151" s="148"/>
      <c r="F151" s="150"/>
      <c r="G151" s="174">
        <f>G152</f>
        <v>360000</v>
      </c>
      <c r="H151" s="156"/>
      <c r="I151" s="156"/>
      <c r="J151" s="158"/>
      <c r="K151" s="158"/>
      <c r="L151" s="158"/>
      <c r="M151" s="160"/>
      <c r="N151" s="146"/>
      <c r="O151" s="154"/>
      <c r="P151" s="162"/>
      <c r="Q151" s="181"/>
      <c r="R151" s="240"/>
    </row>
    <row r="152" spans="1:18" s="11" customFormat="1">
      <c r="A152" s="136"/>
      <c r="B152" s="135">
        <v>32</v>
      </c>
      <c r="C152" s="137" t="s">
        <v>30</v>
      </c>
      <c r="D152" s="137"/>
      <c r="E152" s="148"/>
      <c r="F152" s="150"/>
      <c r="G152" s="174">
        <f>G153</f>
        <v>360000</v>
      </c>
      <c r="H152" s="156"/>
      <c r="I152" s="156"/>
      <c r="J152" s="158"/>
      <c r="K152" s="158"/>
      <c r="L152" s="158"/>
      <c r="M152" s="160"/>
      <c r="N152" s="146"/>
      <c r="O152" s="154"/>
      <c r="P152" s="162"/>
      <c r="Q152" s="182"/>
      <c r="R152" s="241"/>
    </row>
    <row r="153" spans="1:18" s="11" customFormat="1">
      <c r="A153" s="136"/>
      <c r="B153" s="135">
        <v>322</v>
      </c>
      <c r="C153" s="137" t="s">
        <v>32</v>
      </c>
      <c r="D153" s="137"/>
      <c r="E153" s="148"/>
      <c r="F153" s="150"/>
      <c r="G153" s="174">
        <f>G154</f>
        <v>360000</v>
      </c>
      <c r="H153" s="156"/>
      <c r="I153" s="156"/>
      <c r="J153" s="158"/>
      <c r="K153" s="158"/>
      <c r="L153" s="158"/>
      <c r="M153" s="160"/>
      <c r="N153" s="146"/>
      <c r="O153" s="154"/>
      <c r="P153" s="162"/>
      <c r="Q153" s="182"/>
      <c r="R153" s="241"/>
    </row>
    <row r="154" spans="1:18" s="195" customFormat="1">
      <c r="A154" s="138"/>
      <c r="B154" s="202">
        <v>32224</v>
      </c>
      <c r="C154" s="196" t="s">
        <v>168</v>
      </c>
      <c r="D154" s="139"/>
      <c r="E154" s="149"/>
      <c r="F154" s="151"/>
      <c r="G154" s="167">
        <v>360000</v>
      </c>
      <c r="H154" s="157"/>
      <c r="I154" s="157"/>
      <c r="J154" s="159"/>
      <c r="K154" s="159"/>
      <c r="L154" s="159"/>
      <c r="M154" s="161"/>
      <c r="N154" s="147"/>
      <c r="O154" s="155"/>
      <c r="P154" s="163"/>
      <c r="Q154" s="182"/>
      <c r="R154" s="241"/>
    </row>
    <row r="155" spans="1:18" s="195" customFormat="1">
      <c r="A155" s="138"/>
      <c r="B155" s="202"/>
      <c r="C155" s="196"/>
      <c r="D155" s="139"/>
      <c r="E155" s="149"/>
      <c r="F155" s="151"/>
      <c r="G155" s="167"/>
      <c r="H155" s="157"/>
      <c r="I155" s="157"/>
      <c r="J155" s="159"/>
      <c r="K155" s="159"/>
      <c r="L155" s="159"/>
      <c r="M155" s="161"/>
      <c r="N155" s="147"/>
      <c r="O155" s="155"/>
      <c r="P155" s="163"/>
      <c r="Q155" s="182"/>
      <c r="R155" s="241"/>
    </row>
    <row r="156" spans="1:18" s="11" customFormat="1" ht="12.75" customHeight="1">
      <c r="A156" s="136"/>
      <c r="B156" s="135" t="s">
        <v>44</v>
      </c>
      <c r="C156" s="137" t="s">
        <v>95</v>
      </c>
      <c r="D156" s="137"/>
      <c r="E156" s="148"/>
      <c r="F156" s="150"/>
      <c r="G156" s="152"/>
      <c r="H156" s="156"/>
      <c r="I156" s="156"/>
      <c r="J156" s="158"/>
      <c r="K156" s="158"/>
      <c r="L156" s="158"/>
      <c r="M156" s="160"/>
      <c r="N156" s="146"/>
      <c r="O156" s="154"/>
      <c r="P156" s="162"/>
      <c r="Q156" s="182"/>
      <c r="R156" s="241"/>
    </row>
    <row r="157" spans="1:18" s="11" customFormat="1" ht="38.25">
      <c r="A157" s="136"/>
      <c r="B157" s="210" t="s">
        <v>109</v>
      </c>
      <c r="C157" s="211" t="s">
        <v>110</v>
      </c>
      <c r="D157" s="137"/>
      <c r="E157" s="148"/>
      <c r="F157" s="150"/>
      <c r="G157" s="152"/>
      <c r="H157" s="156"/>
      <c r="I157" s="156"/>
      <c r="J157" s="158"/>
      <c r="K157" s="158"/>
      <c r="L157" s="158"/>
      <c r="M157" s="160"/>
      <c r="N157" s="146"/>
      <c r="O157" s="154"/>
      <c r="P157" s="162"/>
      <c r="Q157" s="182"/>
      <c r="R157" s="241"/>
    </row>
    <row r="158" spans="1:18" s="11" customFormat="1">
      <c r="A158" s="136"/>
      <c r="B158" s="135"/>
      <c r="C158" s="211" t="s">
        <v>96</v>
      </c>
      <c r="D158" s="137"/>
      <c r="E158" s="148"/>
      <c r="F158" s="150"/>
      <c r="G158" s="152"/>
      <c r="H158" s="156"/>
      <c r="I158" s="156"/>
      <c r="J158" s="175">
        <f>J159</f>
        <v>24000</v>
      </c>
      <c r="K158" s="158"/>
      <c r="L158" s="158"/>
      <c r="M158" s="160"/>
      <c r="N158" s="146"/>
      <c r="O158" s="154"/>
      <c r="P158" s="162"/>
      <c r="Q158" s="182">
        <f>J158+(J158*1.2%)</f>
        <v>24288</v>
      </c>
      <c r="R158" s="242">
        <f>J158+(J158*1.5%)</f>
        <v>24360</v>
      </c>
    </row>
    <row r="159" spans="1:18" s="11" customFormat="1">
      <c r="A159" s="136"/>
      <c r="B159" s="135">
        <v>3</v>
      </c>
      <c r="C159" s="137" t="s">
        <v>25</v>
      </c>
      <c r="D159" s="137"/>
      <c r="E159" s="148"/>
      <c r="F159" s="150"/>
      <c r="G159" s="152"/>
      <c r="H159" s="156"/>
      <c r="I159" s="156"/>
      <c r="J159" s="175">
        <f>J160</f>
        <v>24000</v>
      </c>
      <c r="K159" s="158"/>
      <c r="L159" s="158"/>
      <c r="M159" s="160"/>
      <c r="N159" s="146"/>
      <c r="O159" s="154"/>
      <c r="P159" s="162"/>
      <c r="Q159" s="182"/>
      <c r="R159" s="242"/>
    </row>
    <row r="160" spans="1:18" s="11" customFormat="1">
      <c r="A160" s="136"/>
      <c r="B160" s="135">
        <v>32</v>
      </c>
      <c r="C160" s="137" t="s">
        <v>30</v>
      </c>
      <c r="D160" s="137"/>
      <c r="E160" s="148"/>
      <c r="F160" s="150"/>
      <c r="G160" s="152"/>
      <c r="H160" s="156"/>
      <c r="I160" s="156"/>
      <c r="J160" s="175">
        <f>J161</f>
        <v>24000</v>
      </c>
      <c r="K160" s="158"/>
      <c r="L160" s="158"/>
      <c r="M160" s="160"/>
      <c r="N160" s="146"/>
      <c r="O160" s="154"/>
      <c r="P160" s="162"/>
      <c r="Q160" s="182"/>
      <c r="R160" s="241"/>
    </row>
    <row r="161" spans="1:18" s="11" customFormat="1">
      <c r="A161" s="136"/>
      <c r="B161" s="135">
        <v>322</v>
      </c>
      <c r="C161" s="137" t="s">
        <v>32</v>
      </c>
      <c r="D161" s="137"/>
      <c r="E161" s="148"/>
      <c r="F161" s="150"/>
      <c r="G161" s="152"/>
      <c r="H161" s="156"/>
      <c r="I161" s="156"/>
      <c r="J161" s="175">
        <f>J162</f>
        <v>24000</v>
      </c>
      <c r="K161" s="158"/>
      <c r="L161" s="158"/>
      <c r="M161" s="160"/>
      <c r="N161" s="146"/>
      <c r="O161" s="154"/>
      <c r="P161" s="162"/>
      <c r="Q161" s="182"/>
      <c r="R161" s="241"/>
    </row>
    <row r="162" spans="1:18">
      <c r="A162" s="138"/>
      <c r="B162" s="202">
        <v>32224</v>
      </c>
      <c r="C162" s="196" t="s">
        <v>168</v>
      </c>
      <c r="D162" s="139"/>
      <c r="E162" s="149"/>
      <c r="F162" s="151"/>
      <c r="G162" s="153"/>
      <c r="H162" s="157"/>
      <c r="I162" s="157"/>
      <c r="J162" s="169">
        <v>24000</v>
      </c>
      <c r="K162" s="159"/>
      <c r="L162" s="159"/>
      <c r="M162" s="161"/>
      <c r="N162" s="147"/>
      <c r="O162" s="155"/>
      <c r="P162" s="163"/>
      <c r="Q162" s="182"/>
      <c r="R162" s="241"/>
    </row>
    <row r="163" spans="1:18">
      <c r="A163" s="138"/>
      <c r="B163" s="135"/>
      <c r="C163" s="139"/>
      <c r="D163" s="139"/>
      <c r="E163" s="149"/>
      <c r="F163" s="151"/>
      <c r="G163" s="153"/>
      <c r="H163" s="157"/>
      <c r="I163" s="157"/>
      <c r="J163" s="159"/>
      <c r="K163" s="159"/>
      <c r="L163" s="159"/>
      <c r="M163" s="161"/>
      <c r="N163" s="147"/>
      <c r="O163" s="155"/>
      <c r="P163" s="163"/>
      <c r="Q163" s="182"/>
      <c r="R163" s="241"/>
    </row>
    <row r="164" spans="1:18" s="11" customFormat="1" ht="12.75" customHeight="1">
      <c r="A164" s="136"/>
      <c r="B164" s="135" t="s">
        <v>44</v>
      </c>
      <c r="C164" s="248" t="s">
        <v>98</v>
      </c>
      <c r="D164" s="137"/>
      <c r="E164" s="148"/>
      <c r="F164" s="150"/>
      <c r="G164" s="152"/>
      <c r="H164" s="156"/>
      <c r="I164" s="156"/>
      <c r="J164" s="158"/>
      <c r="K164" s="158"/>
      <c r="L164" s="158"/>
      <c r="M164" s="160"/>
      <c r="N164" s="146"/>
      <c r="O164" s="154"/>
      <c r="P164" s="162"/>
      <c r="Q164" s="182"/>
      <c r="R164" s="241"/>
    </row>
    <row r="165" spans="1:18" s="11" customFormat="1" ht="12.75" customHeight="1">
      <c r="A165" s="136"/>
      <c r="B165" s="200"/>
      <c r="C165" s="215" t="s">
        <v>97</v>
      </c>
      <c r="D165" s="137"/>
      <c r="E165" s="173">
        <f>E166</f>
        <v>472034</v>
      </c>
      <c r="F165" s="150"/>
      <c r="G165" s="152"/>
      <c r="H165" s="156"/>
      <c r="I165" s="156"/>
      <c r="J165" s="158"/>
      <c r="K165" s="158"/>
      <c r="L165" s="158"/>
      <c r="M165" s="160"/>
      <c r="N165" s="146"/>
      <c r="O165" s="154"/>
      <c r="P165" s="162"/>
      <c r="Q165" s="182">
        <f>E165+(E165*1.2%)</f>
        <v>477698.408</v>
      </c>
      <c r="R165" s="182">
        <f>E165+(E165*1.5%)</f>
        <v>479114.51</v>
      </c>
    </row>
    <row r="166" spans="1:18" s="11" customFormat="1">
      <c r="A166" s="136"/>
      <c r="B166" s="135">
        <v>3</v>
      </c>
      <c r="C166" s="137" t="s">
        <v>25</v>
      </c>
      <c r="D166" s="137"/>
      <c r="E166" s="173">
        <f>SUM(E167+E175)</f>
        <v>472034</v>
      </c>
      <c r="F166" s="150"/>
      <c r="G166" s="152"/>
      <c r="H166" s="156"/>
      <c r="I166" s="156"/>
      <c r="J166" s="158"/>
      <c r="K166" s="158"/>
      <c r="L166" s="158"/>
      <c r="M166" s="160"/>
      <c r="N166" s="146"/>
      <c r="O166" s="154"/>
      <c r="P166" s="162"/>
      <c r="Q166" s="182"/>
      <c r="R166" s="241"/>
    </row>
    <row r="167" spans="1:18" s="11" customFormat="1">
      <c r="A167" s="136"/>
      <c r="B167" s="135">
        <v>31</v>
      </c>
      <c r="C167" s="137" t="s">
        <v>26</v>
      </c>
      <c r="D167" s="137"/>
      <c r="E167" s="173">
        <f>SUM(E168+E170)</f>
        <v>432034</v>
      </c>
      <c r="F167" s="150"/>
      <c r="G167" s="152"/>
      <c r="H167" s="156"/>
      <c r="I167" s="156"/>
      <c r="J167" s="158"/>
      <c r="K167" s="158"/>
      <c r="L167" s="158"/>
      <c r="M167" s="160"/>
      <c r="N167" s="146"/>
      <c r="O167" s="154"/>
      <c r="P167" s="162"/>
      <c r="Q167" s="182"/>
      <c r="R167" s="241"/>
    </row>
    <row r="168" spans="1:18" s="11" customFormat="1">
      <c r="A168" s="136"/>
      <c r="B168" s="135">
        <v>311</v>
      </c>
      <c r="C168" s="137" t="s">
        <v>27</v>
      </c>
      <c r="D168" s="137"/>
      <c r="E168" s="246">
        <f>E169</f>
        <v>367034</v>
      </c>
      <c r="F168" s="150"/>
      <c r="G168" s="152"/>
      <c r="H168" s="156"/>
      <c r="I168" s="156"/>
      <c r="J168" s="158"/>
      <c r="K168" s="158"/>
      <c r="L168" s="158"/>
      <c r="M168" s="160"/>
      <c r="N168" s="146"/>
      <c r="O168" s="154"/>
      <c r="P168" s="162"/>
      <c r="Q168" s="182"/>
      <c r="R168" s="241"/>
    </row>
    <row r="169" spans="1:18" s="245" customFormat="1">
      <c r="A169" s="138"/>
      <c r="B169" s="201">
        <v>31111</v>
      </c>
      <c r="C169" s="139" t="s">
        <v>175</v>
      </c>
      <c r="D169" s="139"/>
      <c r="E169" s="177">
        <v>367034</v>
      </c>
      <c r="F169" s="151"/>
      <c r="G169" s="153"/>
      <c r="H169" s="157"/>
      <c r="I169" s="157"/>
      <c r="J169" s="159"/>
      <c r="K169" s="159"/>
      <c r="L169" s="159"/>
      <c r="M169" s="161"/>
      <c r="N169" s="147"/>
      <c r="O169" s="155"/>
      <c r="P169" s="163"/>
      <c r="Q169" s="182"/>
      <c r="R169" s="241"/>
    </row>
    <row r="170" spans="1:18" s="11" customFormat="1">
      <c r="A170" s="136"/>
      <c r="B170" s="135">
        <v>313</v>
      </c>
      <c r="C170" s="137" t="s">
        <v>29</v>
      </c>
      <c r="D170" s="137"/>
      <c r="E170" s="173">
        <f>E171</f>
        <v>65000</v>
      </c>
      <c r="F170" s="150"/>
      <c r="G170" s="152"/>
      <c r="H170" s="156"/>
      <c r="I170" s="156"/>
      <c r="J170" s="158"/>
      <c r="K170" s="158"/>
      <c r="L170" s="158"/>
      <c r="M170" s="160"/>
      <c r="N170" s="146"/>
      <c r="O170" s="154"/>
      <c r="P170" s="162"/>
      <c r="Q170" s="182"/>
      <c r="R170" s="241"/>
    </row>
    <row r="171" spans="1:18" s="11" customFormat="1" ht="25.5">
      <c r="A171" s="136"/>
      <c r="B171" s="135">
        <v>3132</v>
      </c>
      <c r="C171" s="137" t="s">
        <v>182</v>
      </c>
      <c r="D171" s="137"/>
      <c r="E171" s="173">
        <f>SUM(E172:E174)</f>
        <v>65000</v>
      </c>
      <c r="F171" s="150"/>
      <c r="G171" s="152"/>
      <c r="H171" s="156"/>
      <c r="I171" s="156"/>
      <c r="J171" s="158"/>
      <c r="K171" s="158"/>
      <c r="L171" s="158"/>
      <c r="M171" s="160"/>
      <c r="N171" s="146"/>
      <c r="O171" s="154"/>
      <c r="P171" s="162"/>
      <c r="Q171" s="182"/>
      <c r="R171" s="241"/>
    </row>
    <row r="172" spans="1:18" s="11" customFormat="1" ht="25.5">
      <c r="A172" s="136"/>
      <c r="B172" s="201">
        <v>31321</v>
      </c>
      <c r="C172" s="139" t="s">
        <v>182</v>
      </c>
      <c r="D172" s="137"/>
      <c r="E172" s="172">
        <v>56500</v>
      </c>
      <c r="F172" s="150"/>
      <c r="G172" s="152"/>
      <c r="H172" s="156"/>
      <c r="I172" s="156"/>
      <c r="J172" s="158"/>
      <c r="K172" s="158"/>
      <c r="L172" s="158"/>
      <c r="M172" s="160"/>
      <c r="N172" s="146"/>
      <c r="O172" s="154"/>
      <c r="P172" s="162"/>
      <c r="Q172" s="182"/>
      <c r="R172" s="241"/>
    </row>
    <row r="173" spans="1:18" s="11" customFormat="1" ht="25.5">
      <c r="A173" s="136"/>
      <c r="B173" s="201">
        <v>31322</v>
      </c>
      <c r="C173" s="139" t="s">
        <v>183</v>
      </c>
      <c r="D173" s="137"/>
      <c r="E173" s="172">
        <v>2000</v>
      </c>
      <c r="F173" s="150"/>
      <c r="G173" s="152"/>
      <c r="H173" s="156"/>
      <c r="I173" s="156"/>
      <c r="J173" s="158"/>
      <c r="K173" s="158"/>
      <c r="L173" s="158"/>
      <c r="M173" s="160"/>
      <c r="N173" s="146"/>
      <c r="O173" s="154"/>
      <c r="P173" s="162"/>
      <c r="Q173" s="182"/>
      <c r="R173" s="241"/>
    </row>
    <row r="174" spans="1:18" s="245" customFormat="1">
      <c r="A174" s="138"/>
      <c r="B174" s="201">
        <v>31329</v>
      </c>
      <c r="C174" s="139" t="s">
        <v>184</v>
      </c>
      <c r="D174" s="139"/>
      <c r="E174" s="172">
        <v>6500</v>
      </c>
      <c r="F174" s="151"/>
      <c r="G174" s="153"/>
      <c r="H174" s="157"/>
      <c r="I174" s="157"/>
      <c r="J174" s="159"/>
      <c r="K174" s="159"/>
      <c r="L174" s="159"/>
      <c r="M174" s="161"/>
      <c r="N174" s="147"/>
      <c r="O174" s="155"/>
      <c r="P174" s="163"/>
      <c r="Q174" s="182"/>
      <c r="R174" s="241"/>
    </row>
    <row r="175" spans="1:18" s="11" customFormat="1">
      <c r="A175" s="136"/>
      <c r="B175" s="135">
        <v>32</v>
      </c>
      <c r="C175" s="137" t="s">
        <v>30</v>
      </c>
      <c r="D175" s="137"/>
      <c r="E175" s="173">
        <f>E176</f>
        <v>40000</v>
      </c>
      <c r="F175" s="150"/>
      <c r="G175" s="152"/>
      <c r="H175" s="156"/>
      <c r="I175" s="156"/>
      <c r="J175" s="158"/>
      <c r="K175" s="158"/>
      <c r="L175" s="158"/>
      <c r="M175" s="160"/>
      <c r="N175" s="146"/>
      <c r="O175" s="154"/>
      <c r="P175" s="162"/>
      <c r="Q175" s="182"/>
      <c r="R175" s="241"/>
    </row>
    <row r="176" spans="1:18" s="11" customFormat="1">
      <c r="A176" s="136"/>
      <c r="B176" s="135">
        <v>321</v>
      </c>
      <c r="C176" s="137" t="s">
        <v>31</v>
      </c>
      <c r="D176" s="137"/>
      <c r="E176" s="173">
        <f>E177</f>
        <v>40000</v>
      </c>
      <c r="F176" s="150"/>
      <c r="G176" s="152"/>
      <c r="H176" s="156"/>
      <c r="I176" s="156"/>
      <c r="J176" s="158"/>
      <c r="K176" s="158"/>
      <c r="L176" s="158"/>
      <c r="M176" s="160"/>
      <c r="N176" s="146"/>
      <c r="O176" s="154"/>
      <c r="P176" s="162"/>
      <c r="Q176" s="228"/>
      <c r="R176" s="241"/>
    </row>
    <row r="177" spans="1:18" s="11" customFormat="1" ht="25.5">
      <c r="A177" s="136"/>
      <c r="B177" s="135">
        <v>3212</v>
      </c>
      <c r="C177" s="137" t="s">
        <v>185</v>
      </c>
      <c r="D177" s="137"/>
      <c r="E177" s="247">
        <f>E178</f>
        <v>40000</v>
      </c>
      <c r="F177" s="150"/>
      <c r="G177" s="152"/>
      <c r="H177" s="156"/>
      <c r="I177" s="156"/>
      <c r="J177" s="158"/>
      <c r="K177" s="158"/>
      <c r="L177" s="158"/>
      <c r="M177" s="160"/>
      <c r="N177" s="146"/>
      <c r="O177" s="154"/>
      <c r="P177" s="162"/>
      <c r="Q177" s="228"/>
      <c r="R177" s="241"/>
    </row>
    <row r="178" spans="1:18" s="245" customFormat="1">
      <c r="A178" s="138"/>
      <c r="B178" s="201">
        <v>32121</v>
      </c>
      <c r="C178" s="139" t="s">
        <v>186</v>
      </c>
      <c r="D178" s="139"/>
      <c r="E178" s="172">
        <v>40000</v>
      </c>
      <c r="F178" s="151"/>
      <c r="G178" s="153"/>
      <c r="H178" s="157"/>
      <c r="I178" s="157"/>
      <c r="J178" s="159"/>
      <c r="K178" s="159"/>
      <c r="L178" s="159"/>
      <c r="M178" s="161"/>
      <c r="N178" s="147"/>
      <c r="O178" s="155"/>
      <c r="P178" s="163"/>
      <c r="Q178" s="228"/>
      <c r="R178" s="241"/>
    </row>
    <row r="179" spans="1:18" s="245" customFormat="1">
      <c r="A179" s="138"/>
      <c r="B179" s="201">
        <v>322</v>
      </c>
      <c r="C179" s="139" t="s">
        <v>32</v>
      </c>
      <c r="D179" s="139"/>
      <c r="E179" s="149"/>
      <c r="F179" s="151"/>
      <c r="G179" s="153"/>
      <c r="H179" s="157"/>
      <c r="I179" s="157"/>
      <c r="J179" s="159"/>
      <c r="K179" s="159"/>
      <c r="L179" s="159"/>
      <c r="M179" s="161"/>
      <c r="N179" s="147"/>
      <c r="O179" s="155"/>
      <c r="P179" s="163"/>
      <c r="Q179" s="228"/>
      <c r="R179" s="241"/>
    </row>
    <row r="180" spans="1:18" s="245" customFormat="1">
      <c r="A180" s="138"/>
      <c r="B180" s="201">
        <v>323</v>
      </c>
      <c r="C180" s="139" t="s">
        <v>33</v>
      </c>
      <c r="D180" s="139"/>
      <c r="E180" s="149"/>
      <c r="F180" s="151"/>
      <c r="G180" s="153"/>
      <c r="H180" s="157"/>
      <c r="I180" s="157"/>
      <c r="J180" s="159"/>
      <c r="K180" s="159"/>
      <c r="L180" s="159"/>
      <c r="M180" s="161"/>
      <c r="N180" s="147"/>
      <c r="O180" s="155"/>
      <c r="P180" s="163"/>
      <c r="Q180" s="228"/>
      <c r="R180" s="241"/>
    </row>
    <row r="181" spans="1:18" s="245" customFormat="1">
      <c r="A181" s="138"/>
      <c r="B181" s="201">
        <v>329</v>
      </c>
      <c r="C181" s="139" t="s">
        <v>34</v>
      </c>
      <c r="D181" s="139"/>
      <c r="E181" s="149"/>
      <c r="F181" s="151"/>
      <c r="G181" s="153"/>
      <c r="H181" s="157"/>
      <c r="I181" s="157"/>
      <c r="J181" s="159"/>
      <c r="K181" s="159"/>
      <c r="L181" s="159"/>
      <c r="M181" s="161"/>
      <c r="N181" s="147"/>
      <c r="O181" s="155"/>
      <c r="P181" s="163"/>
      <c r="Q181" s="228"/>
      <c r="R181" s="241"/>
    </row>
    <row r="182" spans="1:18" s="11" customFormat="1">
      <c r="A182" s="136"/>
      <c r="B182" s="135">
        <v>34</v>
      </c>
      <c r="C182" s="137" t="s">
        <v>35</v>
      </c>
      <c r="D182" s="137"/>
      <c r="E182" s="148"/>
      <c r="F182" s="150"/>
      <c r="G182" s="152"/>
      <c r="H182" s="156"/>
      <c r="I182" s="156"/>
      <c r="J182" s="158"/>
      <c r="K182" s="158"/>
      <c r="L182" s="158"/>
      <c r="M182" s="160"/>
      <c r="N182" s="146"/>
      <c r="O182" s="154"/>
      <c r="P182" s="162"/>
      <c r="Q182" s="228"/>
      <c r="R182" s="241"/>
    </row>
    <row r="183" spans="1:18" s="245" customFormat="1">
      <c r="A183" s="138"/>
      <c r="B183" s="201">
        <v>343</v>
      </c>
      <c r="C183" s="139" t="s">
        <v>36</v>
      </c>
      <c r="D183" s="139"/>
      <c r="E183" s="149"/>
      <c r="F183" s="151"/>
      <c r="G183" s="153"/>
      <c r="H183" s="157"/>
      <c r="I183" s="157"/>
      <c r="J183" s="159"/>
      <c r="K183" s="159"/>
      <c r="L183" s="159"/>
      <c r="M183" s="161"/>
      <c r="N183" s="147"/>
      <c r="O183" s="155"/>
      <c r="P183" s="163"/>
      <c r="Q183" s="228"/>
      <c r="R183" s="241"/>
    </row>
    <row r="184" spans="1:18">
      <c r="A184" s="274"/>
      <c r="B184" s="274"/>
      <c r="C184" s="276" t="s">
        <v>72</v>
      </c>
      <c r="D184" s="277">
        <f>SUM(E184:J185)</f>
        <v>3875006</v>
      </c>
      <c r="E184" s="275">
        <f>SUM(E15+E102+E165)</f>
        <v>3211006</v>
      </c>
      <c r="F184" s="275">
        <f>F129</f>
        <v>280000</v>
      </c>
      <c r="G184" s="275">
        <f>G150</f>
        <v>360000</v>
      </c>
      <c r="H184" s="275"/>
      <c r="I184" s="275"/>
      <c r="J184" s="275">
        <f>J158</f>
        <v>24000</v>
      </c>
      <c r="K184" s="275"/>
      <c r="L184" s="275"/>
      <c r="M184" s="275"/>
      <c r="N184" s="275"/>
      <c r="O184" s="275"/>
      <c r="P184" s="275"/>
      <c r="Q184" s="275">
        <f>Q13</f>
        <v>3921506.0719999997</v>
      </c>
      <c r="R184" s="275">
        <f>R13</f>
        <v>3933131.09</v>
      </c>
    </row>
    <row r="185" spans="1:18">
      <c r="A185" s="274"/>
      <c r="B185" s="274"/>
      <c r="C185" s="276"/>
      <c r="D185" s="277"/>
      <c r="E185" s="275"/>
      <c r="F185" s="275"/>
      <c r="G185" s="275"/>
      <c r="H185" s="275"/>
      <c r="I185" s="275"/>
      <c r="J185" s="275"/>
      <c r="K185" s="275"/>
      <c r="L185" s="275"/>
      <c r="M185" s="275"/>
      <c r="N185" s="275"/>
      <c r="O185" s="275"/>
      <c r="P185" s="275"/>
      <c r="Q185" s="275"/>
      <c r="R185" s="275"/>
    </row>
    <row r="186" spans="1:18">
      <c r="B186" s="66"/>
      <c r="C186" s="14"/>
      <c r="D186" s="14"/>
      <c r="E186" s="10"/>
      <c r="F186" s="10"/>
      <c r="G186" s="10"/>
      <c r="H186" s="14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>
      <c r="B187" s="66"/>
      <c r="C187" s="14"/>
      <c r="D187" s="14"/>
      <c r="E187" s="10"/>
      <c r="F187" s="10"/>
      <c r="G187" s="10"/>
      <c r="H187" s="14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>
      <c r="B188" s="66"/>
      <c r="C188" s="14"/>
      <c r="D188" s="14"/>
      <c r="E188" s="10"/>
      <c r="F188" s="10"/>
      <c r="G188" s="10"/>
      <c r="H188" s="14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>
      <c r="B189" s="66"/>
      <c r="C189" s="14"/>
      <c r="D189" s="14"/>
      <c r="E189" s="10"/>
      <c r="F189" s="10"/>
      <c r="G189" s="10"/>
      <c r="H189" s="14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>
      <c r="B190" s="66"/>
      <c r="C190" s="14"/>
      <c r="D190" s="14"/>
      <c r="E190" s="10"/>
      <c r="F190" s="10"/>
      <c r="G190" s="10"/>
      <c r="H190" s="14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>
      <c r="B191" s="66"/>
      <c r="C191" s="14"/>
      <c r="D191" s="14"/>
      <c r="E191" s="10"/>
      <c r="F191" s="10"/>
      <c r="G191" s="10"/>
      <c r="H191" s="14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>
      <c r="B192" s="66"/>
      <c r="C192" s="14"/>
      <c r="D192" s="14"/>
      <c r="E192" s="10"/>
      <c r="F192" s="10"/>
      <c r="G192" s="10"/>
      <c r="H192" s="14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2:18">
      <c r="B193" s="66"/>
      <c r="C193" s="14"/>
      <c r="D193" s="14"/>
      <c r="E193" s="10"/>
      <c r="F193" s="10"/>
      <c r="G193" s="10"/>
      <c r="H193" s="14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2:18">
      <c r="B194" s="66"/>
      <c r="C194" s="14"/>
      <c r="D194" s="14"/>
      <c r="E194" s="10"/>
      <c r="F194" s="10"/>
      <c r="G194" s="10"/>
      <c r="H194" s="14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2:18">
      <c r="B195" s="66"/>
      <c r="C195" s="14"/>
      <c r="D195" s="14"/>
      <c r="E195" s="10"/>
      <c r="F195" s="10"/>
      <c r="G195" s="10"/>
      <c r="H195" s="14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2:18">
      <c r="B196" s="66"/>
      <c r="C196" s="14"/>
      <c r="D196" s="14"/>
      <c r="E196" s="10"/>
      <c r="F196" s="10"/>
      <c r="G196" s="10"/>
      <c r="H196" s="14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2:18">
      <c r="B197" s="66"/>
      <c r="C197" s="14"/>
      <c r="D197" s="14"/>
      <c r="E197" s="10"/>
      <c r="F197" s="10"/>
      <c r="G197" s="10"/>
      <c r="H197" s="14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2:18">
      <c r="B198" s="66"/>
      <c r="C198" s="14"/>
      <c r="D198" s="14"/>
      <c r="E198" s="10"/>
      <c r="F198" s="10"/>
      <c r="G198" s="10"/>
      <c r="H198" s="14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2:18">
      <c r="B199" s="66"/>
      <c r="C199" s="14"/>
      <c r="D199" s="14"/>
      <c r="E199" s="10"/>
      <c r="F199" s="10"/>
      <c r="G199" s="10"/>
      <c r="H199" s="14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2:18">
      <c r="B200" s="66"/>
      <c r="C200" s="14"/>
      <c r="D200" s="14"/>
      <c r="E200" s="10"/>
      <c r="F200" s="10"/>
      <c r="G200" s="10"/>
      <c r="H200" s="14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2:18">
      <c r="B201" s="66"/>
      <c r="C201" s="14"/>
      <c r="D201" s="14"/>
      <c r="E201" s="10"/>
      <c r="F201" s="10"/>
      <c r="G201" s="10"/>
      <c r="H201" s="14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2:18">
      <c r="B202" s="66"/>
      <c r="C202" s="14"/>
      <c r="D202" s="14"/>
      <c r="E202" s="10"/>
      <c r="F202" s="10"/>
      <c r="G202" s="10"/>
      <c r="H202" s="14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2:18">
      <c r="B203" s="66"/>
      <c r="C203" s="14"/>
      <c r="D203" s="14"/>
      <c r="E203" s="10"/>
      <c r="F203" s="10"/>
      <c r="G203" s="10"/>
      <c r="H203" s="14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2:18">
      <c r="B204" s="66"/>
      <c r="C204" s="14"/>
      <c r="D204" s="14"/>
      <c r="E204" s="10"/>
      <c r="F204" s="10"/>
      <c r="G204" s="10"/>
      <c r="H204" s="14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2:18">
      <c r="B205" s="66"/>
      <c r="C205" s="14"/>
      <c r="D205" s="14"/>
      <c r="E205" s="10"/>
      <c r="F205" s="10"/>
      <c r="G205" s="10"/>
      <c r="H205" s="14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2:18">
      <c r="B206" s="66"/>
      <c r="C206" s="14"/>
      <c r="D206" s="14"/>
      <c r="E206" s="10"/>
      <c r="F206" s="10"/>
      <c r="G206" s="10"/>
      <c r="H206" s="14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2:18">
      <c r="B207" s="66"/>
      <c r="C207" s="14"/>
      <c r="D207" s="14"/>
      <c r="E207" s="10"/>
      <c r="F207" s="10"/>
      <c r="G207" s="10"/>
      <c r="H207" s="14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2:18">
      <c r="B208" s="66"/>
      <c r="C208" s="14"/>
      <c r="D208" s="14"/>
      <c r="E208" s="10"/>
      <c r="F208" s="10"/>
      <c r="G208" s="10"/>
      <c r="H208" s="14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2:18">
      <c r="B209" s="66"/>
      <c r="C209" s="14"/>
      <c r="D209" s="14"/>
      <c r="E209" s="10"/>
      <c r="F209" s="10"/>
      <c r="G209" s="10"/>
      <c r="H209" s="14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2:18">
      <c r="B210" s="66"/>
      <c r="C210" s="14"/>
      <c r="D210" s="14"/>
      <c r="E210" s="10"/>
      <c r="F210" s="10"/>
      <c r="G210" s="10"/>
      <c r="H210" s="14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2:18">
      <c r="B211" s="66"/>
      <c r="C211" s="14"/>
      <c r="D211" s="14"/>
      <c r="E211" s="10"/>
      <c r="F211" s="10"/>
      <c r="G211" s="10"/>
      <c r="H211" s="14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2:18">
      <c r="B212" s="66"/>
      <c r="C212" s="14"/>
      <c r="D212" s="14"/>
      <c r="E212" s="10"/>
      <c r="F212" s="10"/>
      <c r="G212" s="10"/>
      <c r="H212" s="14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2:18">
      <c r="B213" s="66"/>
      <c r="C213" s="14"/>
      <c r="D213" s="14"/>
      <c r="E213" s="10"/>
      <c r="F213" s="10"/>
      <c r="G213" s="10"/>
      <c r="H213" s="14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2:18">
      <c r="B214" s="66"/>
      <c r="C214" s="14"/>
      <c r="D214" s="14"/>
      <c r="E214" s="10"/>
      <c r="F214" s="10"/>
      <c r="G214" s="10"/>
      <c r="H214" s="14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2:18">
      <c r="B215" s="66"/>
      <c r="C215" s="14"/>
      <c r="D215" s="14"/>
      <c r="E215" s="10"/>
      <c r="F215" s="10"/>
      <c r="G215" s="10"/>
      <c r="H215" s="14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2:18">
      <c r="B216" s="66"/>
      <c r="C216" s="14"/>
      <c r="D216" s="14"/>
      <c r="E216" s="10"/>
      <c r="F216" s="10"/>
      <c r="G216" s="10"/>
      <c r="H216" s="14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2:18">
      <c r="B217" s="66"/>
      <c r="C217" s="14"/>
      <c r="D217" s="14"/>
      <c r="E217" s="10"/>
      <c r="F217" s="10"/>
      <c r="G217" s="10"/>
      <c r="H217" s="14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2:18">
      <c r="B218" s="66"/>
      <c r="C218" s="14"/>
      <c r="D218" s="14"/>
      <c r="E218" s="10"/>
      <c r="F218" s="10"/>
      <c r="G218" s="10"/>
      <c r="H218" s="14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2:18">
      <c r="B219" s="66"/>
      <c r="C219" s="14"/>
      <c r="D219" s="14"/>
      <c r="E219" s="10"/>
      <c r="F219" s="10"/>
      <c r="G219" s="10"/>
      <c r="H219" s="14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2:18">
      <c r="B220" s="66"/>
      <c r="C220" s="14"/>
      <c r="D220" s="14"/>
      <c r="E220" s="10"/>
      <c r="F220" s="10"/>
      <c r="G220" s="10"/>
      <c r="H220" s="14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2:18">
      <c r="B221" s="66"/>
      <c r="C221" s="14"/>
      <c r="D221" s="14"/>
      <c r="E221" s="10"/>
      <c r="F221" s="10"/>
      <c r="G221" s="10"/>
      <c r="H221" s="14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2:18">
      <c r="B222" s="66"/>
      <c r="C222" s="14"/>
      <c r="D222" s="14"/>
      <c r="E222" s="10"/>
      <c r="F222" s="10"/>
      <c r="G222" s="10"/>
      <c r="H222" s="14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2:18">
      <c r="B223" s="66"/>
      <c r="C223" s="14"/>
      <c r="D223" s="14"/>
      <c r="E223" s="10"/>
      <c r="F223" s="10"/>
      <c r="G223" s="10"/>
      <c r="H223" s="14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2:18">
      <c r="B224" s="66"/>
      <c r="C224" s="14"/>
      <c r="D224" s="14"/>
      <c r="E224" s="10"/>
      <c r="F224" s="10"/>
      <c r="G224" s="10"/>
      <c r="H224" s="14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2:18">
      <c r="B225" s="66"/>
      <c r="C225" s="14"/>
      <c r="D225" s="14"/>
      <c r="E225" s="10"/>
      <c r="F225" s="10"/>
      <c r="G225" s="10"/>
      <c r="H225" s="14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2:18">
      <c r="B226" s="66"/>
      <c r="C226" s="14"/>
      <c r="D226" s="14"/>
      <c r="E226" s="10"/>
      <c r="F226" s="10"/>
      <c r="G226" s="10"/>
      <c r="H226" s="14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2:18">
      <c r="B227" s="66"/>
      <c r="C227" s="14"/>
      <c r="D227" s="14"/>
      <c r="E227" s="10"/>
      <c r="F227" s="10"/>
      <c r="G227" s="10"/>
      <c r="H227" s="14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2:18">
      <c r="B228" s="66"/>
      <c r="C228" s="14"/>
      <c r="D228" s="14"/>
      <c r="E228" s="10"/>
      <c r="F228" s="10"/>
      <c r="G228" s="10"/>
      <c r="H228" s="14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2:18">
      <c r="B229" s="66"/>
      <c r="C229" s="14"/>
      <c r="D229" s="14"/>
      <c r="E229" s="10"/>
      <c r="F229" s="10"/>
      <c r="G229" s="10"/>
      <c r="H229" s="14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2:18">
      <c r="B230" s="66"/>
      <c r="C230" s="14"/>
      <c r="D230" s="14"/>
      <c r="E230" s="10"/>
      <c r="F230" s="10"/>
      <c r="G230" s="10"/>
      <c r="H230" s="14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2:18">
      <c r="B231" s="66"/>
      <c r="C231" s="14"/>
      <c r="D231" s="14"/>
      <c r="E231" s="10"/>
      <c r="F231" s="10"/>
      <c r="G231" s="10"/>
      <c r="H231" s="14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2:18">
      <c r="B232" s="66"/>
      <c r="C232" s="14"/>
      <c r="D232" s="14"/>
      <c r="E232" s="10"/>
      <c r="F232" s="10"/>
      <c r="G232" s="10"/>
      <c r="H232" s="14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2:18">
      <c r="B233" s="66"/>
      <c r="C233" s="14"/>
      <c r="D233" s="14"/>
      <c r="E233" s="10"/>
      <c r="F233" s="10"/>
      <c r="G233" s="10"/>
      <c r="H233" s="14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2:18">
      <c r="B234" s="66"/>
      <c r="C234" s="14"/>
      <c r="D234" s="14"/>
      <c r="E234" s="10"/>
      <c r="F234" s="10"/>
      <c r="G234" s="10"/>
      <c r="H234" s="14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2:18">
      <c r="B235" s="66"/>
      <c r="C235" s="14"/>
      <c r="D235" s="14"/>
      <c r="E235" s="10"/>
      <c r="F235" s="10"/>
      <c r="G235" s="10"/>
      <c r="H235" s="14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2:18">
      <c r="B236" s="66"/>
      <c r="C236" s="14"/>
      <c r="D236" s="14"/>
      <c r="E236" s="10"/>
      <c r="F236" s="10"/>
      <c r="G236" s="10"/>
      <c r="H236" s="14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2:18">
      <c r="B237" s="66"/>
      <c r="C237" s="14"/>
      <c r="D237" s="14"/>
      <c r="E237" s="10"/>
      <c r="F237" s="10"/>
      <c r="G237" s="10"/>
      <c r="H237" s="14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2:18">
      <c r="B238" s="66"/>
      <c r="C238" s="14"/>
      <c r="D238" s="14"/>
      <c r="E238" s="10"/>
      <c r="F238" s="10"/>
      <c r="G238" s="10"/>
      <c r="H238" s="14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2:18">
      <c r="B239" s="66"/>
      <c r="C239" s="14"/>
      <c r="D239" s="14"/>
      <c r="E239" s="10"/>
      <c r="F239" s="10"/>
      <c r="G239" s="10"/>
      <c r="H239" s="14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2:18">
      <c r="B240" s="66"/>
      <c r="C240" s="14"/>
      <c r="D240" s="14"/>
      <c r="E240" s="10"/>
      <c r="F240" s="10"/>
      <c r="G240" s="10"/>
      <c r="H240" s="14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2:18">
      <c r="B241" s="66"/>
      <c r="C241" s="14"/>
      <c r="D241" s="14"/>
      <c r="E241" s="10"/>
      <c r="F241" s="10"/>
      <c r="G241" s="10"/>
      <c r="H241" s="14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2:18">
      <c r="B242" s="66"/>
      <c r="C242" s="14"/>
      <c r="D242" s="14"/>
      <c r="E242" s="10"/>
      <c r="F242" s="10"/>
      <c r="G242" s="10"/>
      <c r="H242" s="14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2:18">
      <c r="B243" s="66"/>
      <c r="C243" s="14"/>
      <c r="D243" s="14"/>
      <c r="E243" s="10"/>
      <c r="F243" s="10"/>
      <c r="G243" s="10"/>
      <c r="H243" s="14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2:18">
      <c r="B244" s="66"/>
      <c r="C244" s="14"/>
      <c r="D244" s="14"/>
      <c r="E244" s="10"/>
      <c r="F244" s="10"/>
      <c r="G244" s="10"/>
      <c r="H244" s="14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2:18">
      <c r="B245" s="66"/>
      <c r="C245" s="14"/>
      <c r="D245" s="14"/>
      <c r="E245" s="10"/>
      <c r="F245" s="10"/>
      <c r="G245" s="10"/>
      <c r="H245" s="14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2:18">
      <c r="B246" s="66"/>
      <c r="C246" s="14"/>
      <c r="D246" s="14"/>
      <c r="E246" s="10"/>
      <c r="F246" s="10"/>
      <c r="G246" s="10"/>
      <c r="H246" s="14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2:18">
      <c r="B247" s="66"/>
      <c r="C247" s="14"/>
      <c r="D247" s="14"/>
      <c r="E247" s="10"/>
      <c r="F247" s="10"/>
      <c r="G247" s="10"/>
      <c r="H247" s="14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2:18">
      <c r="B248" s="66"/>
      <c r="C248" s="14"/>
      <c r="D248" s="14"/>
      <c r="E248" s="10"/>
      <c r="F248" s="10"/>
      <c r="G248" s="10"/>
      <c r="H248" s="14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2:18">
      <c r="B249" s="66"/>
      <c r="C249" s="14"/>
      <c r="D249" s="14"/>
      <c r="E249" s="10"/>
      <c r="F249" s="10"/>
      <c r="G249" s="10"/>
      <c r="H249" s="14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2:18">
      <c r="B250" s="66"/>
      <c r="C250" s="14"/>
      <c r="D250" s="14"/>
      <c r="E250" s="10"/>
      <c r="F250" s="10"/>
      <c r="G250" s="10"/>
      <c r="H250" s="14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2:18">
      <c r="B251" s="66"/>
      <c r="C251" s="14"/>
      <c r="D251" s="14"/>
      <c r="E251" s="10"/>
      <c r="F251" s="10"/>
      <c r="G251" s="10"/>
      <c r="H251" s="14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2:18">
      <c r="B252" s="66"/>
      <c r="C252" s="14"/>
      <c r="D252" s="14"/>
      <c r="E252" s="10"/>
      <c r="F252" s="10"/>
      <c r="G252" s="10"/>
      <c r="H252" s="14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2:18">
      <c r="B253" s="66"/>
      <c r="C253" s="14"/>
      <c r="D253" s="14"/>
      <c r="E253" s="10"/>
      <c r="F253" s="10"/>
      <c r="G253" s="10"/>
      <c r="H253" s="14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2:18">
      <c r="B254" s="66"/>
      <c r="C254" s="14"/>
      <c r="D254" s="14"/>
      <c r="E254" s="10"/>
      <c r="F254" s="10"/>
      <c r="G254" s="10"/>
      <c r="H254" s="14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2:18">
      <c r="B255" s="66"/>
      <c r="C255" s="14"/>
      <c r="D255" s="14"/>
      <c r="E255" s="10"/>
      <c r="F255" s="10"/>
      <c r="G255" s="10"/>
      <c r="H255" s="14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2:18">
      <c r="B256" s="66"/>
      <c r="C256" s="14"/>
      <c r="D256" s="14"/>
      <c r="E256" s="10"/>
      <c r="F256" s="10"/>
      <c r="G256" s="10"/>
      <c r="H256" s="14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2:18">
      <c r="B257" s="66"/>
      <c r="C257" s="14"/>
      <c r="D257" s="14"/>
      <c r="E257" s="10"/>
      <c r="F257" s="10"/>
      <c r="G257" s="10"/>
      <c r="H257" s="14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2:18">
      <c r="B258" s="66"/>
      <c r="C258" s="14"/>
      <c r="D258" s="14"/>
      <c r="E258" s="10"/>
      <c r="F258" s="10"/>
      <c r="G258" s="10"/>
      <c r="H258" s="14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2:18">
      <c r="B259" s="66"/>
      <c r="C259" s="14"/>
      <c r="D259" s="14"/>
      <c r="E259" s="10"/>
      <c r="F259" s="10"/>
      <c r="G259" s="10"/>
      <c r="H259" s="14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2:18">
      <c r="B260" s="66"/>
      <c r="C260" s="14"/>
      <c r="D260" s="14"/>
      <c r="E260" s="10"/>
      <c r="F260" s="10"/>
      <c r="G260" s="10"/>
      <c r="H260" s="14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2:18">
      <c r="B261" s="66"/>
      <c r="C261" s="14"/>
      <c r="D261" s="14"/>
      <c r="E261" s="10"/>
      <c r="F261" s="10"/>
      <c r="G261" s="10"/>
      <c r="H261" s="14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2:18">
      <c r="B262" s="66"/>
      <c r="C262" s="14"/>
      <c r="D262" s="14"/>
      <c r="E262" s="10"/>
      <c r="F262" s="10"/>
      <c r="G262" s="10"/>
      <c r="H262" s="14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2:18">
      <c r="B263" s="66"/>
      <c r="C263" s="14"/>
      <c r="D263" s="14"/>
      <c r="E263" s="10"/>
      <c r="F263" s="10"/>
      <c r="G263" s="10"/>
      <c r="H263" s="14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2:18">
      <c r="B264" s="66"/>
      <c r="C264" s="14"/>
      <c r="D264" s="14"/>
      <c r="E264" s="10"/>
      <c r="F264" s="10"/>
      <c r="G264" s="10"/>
      <c r="H264" s="14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2:18">
      <c r="B265" s="66"/>
      <c r="C265" s="14"/>
      <c r="D265" s="14"/>
      <c r="E265" s="10"/>
      <c r="F265" s="10"/>
      <c r="G265" s="10"/>
      <c r="H265" s="14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2:18">
      <c r="B266" s="66"/>
      <c r="C266" s="14"/>
      <c r="D266" s="14"/>
      <c r="E266" s="10"/>
      <c r="F266" s="10"/>
      <c r="G266" s="10"/>
      <c r="H266" s="14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2:18">
      <c r="B267" s="66"/>
      <c r="C267" s="14"/>
      <c r="D267" s="14"/>
      <c r="E267" s="10"/>
      <c r="F267" s="10"/>
      <c r="G267" s="10"/>
      <c r="H267" s="14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2:18">
      <c r="B268" s="66"/>
      <c r="C268" s="14"/>
      <c r="D268" s="14"/>
      <c r="E268" s="10"/>
      <c r="F268" s="10"/>
      <c r="G268" s="10"/>
      <c r="H268" s="14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2:18">
      <c r="B269" s="66"/>
      <c r="C269" s="14"/>
      <c r="D269" s="14"/>
      <c r="E269" s="10"/>
      <c r="F269" s="10"/>
      <c r="G269" s="10"/>
      <c r="H269" s="14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2:18">
      <c r="B270" s="66"/>
      <c r="C270" s="14"/>
      <c r="D270" s="14"/>
      <c r="E270" s="10"/>
      <c r="F270" s="10"/>
      <c r="G270" s="10"/>
      <c r="H270" s="14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2:18">
      <c r="B271" s="66"/>
      <c r="C271" s="14"/>
      <c r="D271" s="14"/>
      <c r="E271" s="10"/>
      <c r="F271" s="10"/>
      <c r="G271" s="10"/>
      <c r="H271" s="14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2:18">
      <c r="B272" s="66"/>
      <c r="C272" s="14"/>
      <c r="D272" s="14"/>
      <c r="E272" s="10"/>
      <c r="F272" s="10"/>
      <c r="G272" s="10"/>
      <c r="H272" s="14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2:18">
      <c r="B273" s="66"/>
      <c r="C273" s="14"/>
      <c r="D273" s="14"/>
      <c r="E273" s="10"/>
      <c r="F273" s="10"/>
      <c r="G273" s="10"/>
      <c r="H273" s="14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2:18">
      <c r="B274" s="66"/>
      <c r="C274" s="14"/>
      <c r="D274" s="14"/>
      <c r="E274" s="10"/>
      <c r="F274" s="10"/>
      <c r="G274" s="10"/>
      <c r="H274" s="14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2:18">
      <c r="B275" s="66"/>
      <c r="C275" s="14"/>
      <c r="D275" s="14"/>
      <c r="E275" s="10"/>
      <c r="F275" s="10"/>
      <c r="G275" s="10"/>
      <c r="H275" s="14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2:18">
      <c r="B276" s="66"/>
      <c r="C276" s="14"/>
      <c r="D276" s="14"/>
      <c r="E276" s="10"/>
      <c r="F276" s="10"/>
      <c r="G276" s="10"/>
      <c r="H276" s="14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2:18">
      <c r="B277" s="66"/>
      <c r="C277" s="14"/>
      <c r="D277" s="14"/>
      <c r="E277" s="10"/>
      <c r="F277" s="10"/>
      <c r="G277" s="10"/>
      <c r="H277" s="14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2:18">
      <c r="B278" s="66"/>
      <c r="C278" s="14"/>
      <c r="D278" s="14"/>
      <c r="E278" s="10"/>
      <c r="F278" s="10"/>
      <c r="G278" s="10"/>
      <c r="H278" s="14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2:18">
      <c r="B279" s="66"/>
      <c r="C279" s="14"/>
      <c r="D279" s="14"/>
      <c r="E279" s="10"/>
      <c r="F279" s="10"/>
      <c r="G279" s="10"/>
      <c r="H279" s="14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2:18">
      <c r="B280" s="66"/>
      <c r="C280" s="14"/>
      <c r="D280" s="14"/>
      <c r="E280" s="10"/>
      <c r="F280" s="10"/>
      <c r="G280" s="10"/>
      <c r="H280" s="14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2:18">
      <c r="B281" s="66"/>
      <c r="C281" s="14"/>
      <c r="D281" s="14"/>
      <c r="E281" s="10"/>
      <c r="F281" s="10"/>
      <c r="G281" s="10"/>
      <c r="H281" s="14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2:18">
      <c r="B282" s="66"/>
      <c r="C282" s="14"/>
      <c r="D282" s="14"/>
      <c r="E282" s="10"/>
      <c r="F282" s="10"/>
      <c r="G282" s="10"/>
      <c r="H282" s="14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2:18">
      <c r="B283" s="66"/>
      <c r="C283" s="14"/>
      <c r="D283" s="14"/>
      <c r="E283" s="10"/>
      <c r="F283" s="10"/>
      <c r="G283" s="10"/>
      <c r="H283" s="14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2:18">
      <c r="B284" s="66"/>
      <c r="C284" s="14"/>
      <c r="D284" s="14"/>
      <c r="E284" s="10"/>
      <c r="F284" s="10"/>
      <c r="G284" s="10"/>
      <c r="H284" s="14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2:18">
      <c r="B285" s="66"/>
      <c r="C285" s="14"/>
      <c r="D285" s="14"/>
      <c r="E285" s="10"/>
      <c r="F285" s="10"/>
      <c r="G285" s="10"/>
      <c r="H285" s="14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2:18">
      <c r="B286" s="66"/>
      <c r="C286" s="14"/>
      <c r="D286" s="14"/>
      <c r="E286" s="10"/>
      <c r="F286" s="10"/>
      <c r="G286" s="10"/>
      <c r="H286" s="14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2:18">
      <c r="B287" s="66"/>
      <c r="C287" s="14"/>
      <c r="D287" s="14"/>
      <c r="E287" s="10"/>
      <c r="F287" s="10"/>
      <c r="G287" s="10"/>
      <c r="H287" s="14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2:18">
      <c r="B288" s="66"/>
      <c r="C288" s="14"/>
      <c r="D288" s="14"/>
      <c r="E288" s="10"/>
      <c r="F288" s="10"/>
      <c r="G288" s="10"/>
      <c r="H288" s="14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2:18">
      <c r="B289" s="66"/>
      <c r="C289" s="14"/>
      <c r="D289" s="14"/>
      <c r="E289" s="10"/>
      <c r="F289" s="10"/>
      <c r="G289" s="10"/>
      <c r="H289" s="14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2:18">
      <c r="B290" s="66"/>
      <c r="C290" s="14"/>
      <c r="D290" s="14"/>
      <c r="E290" s="10"/>
      <c r="F290" s="10"/>
      <c r="G290" s="10"/>
      <c r="H290" s="14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2:18">
      <c r="B291" s="66"/>
      <c r="C291" s="14"/>
      <c r="D291" s="14"/>
      <c r="E291" s="10"/>
      <c r="F291" s="10"/>
      <c r="G291" s="10"/>
      <c r="H291" s="14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2:18">
      <c r="B292" s="66"/>
      <c r="C292" s="14"/>
      <c r="D292" s="14"/>
      <c r="E292" s="10"/>
      <c r="F292" s="10"/>
      <c r="G292" s="10"/>
      <c r="H292" s="14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2:18">
      <c r="B293" s="66"/>
      <c r="C293" s="14"/>
      <c r="D293" s="14"/>
      <c r="E293" s="10"/>
      <c r="F293" s="10"/>
      <c r="G293" s="10"/>
      <c r="H293" s="14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2:18">
      <c r="B294" s="66"/>
      <c r="C294" s="14"/>
      <c r="D294" s="14"/>
      <c r="E294" s="10"/>
      <c r="F294" s="10"/>
      <c r="G294" s="10"/>
      <c r="H294" s="14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2:18">
      <c r="B295" s="66"/>
      <c r="C295" s="14"/>
      <c r="D295" s="14"/>
      <c r="E295" s="10"/>
      <c r="F295" s="10"/>
      <c r="G295" s="10"/>
      <c r="H295" s="14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2:18">
      <c r="B296" s="66"/>
      <c r="C296" s="14"/>
      <c r="D296" s="14"/>
      <c r="E296" s="10"/>
      <c r="F296" s="10"/>
      <c r="G296" s="10"/>
      <c r="H296" s="14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2:18">
      <c r="B297" s="66"/>
      <c r="C297" s="14"/>
      <c r="D297" s="14"/>
      <c r="E297" s="10"/>
      <c r="F297" s="10"/>
      <c r="G297" s="10"/>
      <c r="H297" s="14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2:18">
      <c r="B298" s="66"/>
      <c r="C298" s="14"/>
      <c r="D298" s="14"/>
      <c r="E298" s="10"/>
      <c r="F298" s="10"/>
      <c r="G298" s="10"/>
      <c r="H298" s="14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2:18">
      <c r="B299" s="66"/>
      <c r="C299" s="14"/>
      <c r="D299" s="14"/>
      <c r="E299" s="10"/>
      <c r="F299" s="10"/>
      <c r="G299" s="10"/>
      <c r="H299" s="14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2:18">
      <c r="B300" s="66"/>
      <c r="C300" s="14"/>
      <c r="D300" s="14"/>
      <c r="E300" s="10"/>
      <c r="F300" s="10"/>
      <c r="G300" s="10"/>
      <c r="H300" s="14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2:18">
      <c r="B301" s="66"/>
      <c r="C301" s="14"/>
      <c r="D301" s="14"/>
      <c r="E301" s="10"/>
      <c r="F301" s="10"/>
      <c r="G301" s="10"/>
      <c r="H301" s="14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2:18">
      <c r="B302" s="66"/>
      <c r="C302" s="14"/>
      <c r="D302" s="14"/>
      <c r="E302" s="10"/>
      <c r="F302" s="10"/>
      <c r="G302" s="10"/>
      <c r="H302" s="14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2:18">
      <c r="B303" s="66"/>
      <c r="C303" s="14"/>
      <c r="D303" s="14"/>
      <c r="E303" s="10"/>
      <c r="F303" s="10"/>
      <c r="G303" s="10"/>
      <c r="H303" s="14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2:18">
      <c r="B304" s="66"/>
      <c r="C304" s="14"/>
      <c r="D304" s="14"/>
      <c r="E304" s="10"/>
      <c r="F304" s="10"/>
      <c r="G304" s="10"/>
      <c r="H304" s="14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2:18">
      <c r="B305" s="66"/>
      <c r="C305" s="14"/>
      <c r="D305" s="14"/>
      <c r="E305" s="10"/>
      <c r="F305" s="10"/>
      <c r="G305" s="10"/>
      <c r="H305" s="14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2:18">
      <c r="B306" s="66"/>
      <c r="C306" s="14"/>
      <c r="D306" s="14"/>
      <c r="E306" s="10"/>
      <c r="F306" s="10"/>
      <c r="G306" s="10"/>
      <c r="H306" s="14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2:18">
      <c r="B307" s="66"/>
      <c r="C307" s="14"/>
      <c r="D307" s="14"/>
      <c r="E307" s="10"/>
      <c r="F307" s="10"/>
      <c r="G307" s="10"/>
      <c r="H307" s="14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2:18">
      <c r="B308" s="66"/>
      <c r="C308" s="14"/>
      <c r="D308" s="14"/>
      <c r="E308" s="10"/>
      <c r="F308" s="10"/>
      <c r="G308" s="10"/>
      <c r="H308" s="14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2:18">
      <c r="B309" s="66"/>
      <c r="C309" s="14"/>
      <c r="D309" s="14"/>
      <c r="E309" s="10"/>
      <c r="F309" s="10"/>
      <c r="G309" s="10"/>
      <c r="H309" s="14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2:18">
      <c r="B310" s="66"/>
      <c r="C310" s="14"/>
      <c r="D310" s="14"/>
      <c r="E310" s="10"/>
      <c r="F310" s="10"/>
      <c r="G310" s="10"/>
      <c r="H310" s="14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</sheetData>
  <mergeCells count="34">
    <mergeCell ref="A1:R1"/>
    <mergeCell ref="M2:M3"/>
    <mergeCell ref="N2:N3"/>
    <mergeCell ref="O2:O3"/>
    <mergeCell ref="P2:P3"/>
    <mergeCell ref="Q2:Q3"/>
    <mergeCell ref="R2:R3"/>
    <mergeCell ref="D2:D3"/>
    <mergeCell ref="B2:B3"/>
    <mergeCell ref="J2:L2"/>
    <mergeCell ref="C2:C3"/>
    <mergeCell ref="A2:A3"/>
    <mergeCell ref="E2:E3"/>
    <mergeCell ref="F2:F3"/>
    <mergeCell ref="G2:G3"/>
    <mergeCell ref="H2:I2"/>
    <mergeCell ref="R184:R185"/>
    <mergeCell ref="L184:L185"/>
    <mergeCell ref="M184:M185"/>
    <mergeCell ref="N184:N185"/>
    <mergeCell ref="O184:O185"/>
    <mergeCell ref="P184:P185"/>
    <mergeCell ref="A184:A185"/>
    <mergeCell ref="B184:B185"/>
    <mergeCell ref="H184:H185"/>
    <mergeCell ref="J184:J185"/>
    <mergeCell ref="Q184:Q185"/>
    <mergeCell ref="I184:I185"/>
    <mergeCell ref="K184:K185"/>
    <mergeCell ref="C184:C185"/>
    <mergeCell ref="E184:E185"/>
    <mergeCell ref="D184:D185"/>
    <mergeCell ref="F184:F185"/>
    <mergeCell ref="G184:G185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66" firstPageNumber="3" orientation="landscape" useFirstPageNumber="1" horizontalDpi="300" verticalDpi="300" r:id="rId1"/>
  <headerFooter alignWithMargins="0">
    <oddFooter>&amp;R&amp;P</oddFooter>
  </headerFooter>
  <ignoredErrors>
    <ignoredError sqref="J3:L3" numberStoredAsText="1"/>
    <ignoredError sqref="E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OŠ Ljudevita Modeca</cp:lastModifiedBy>
  <cp:lastPrinted>2015-11-23T10:56:31Z</cp:lastPrinted>
  <dcterms:created xsi:type="dcterms:W3CDTF">2013-09-11T11:00:21Z</dcterms:created>
  <dcterms:modified xsi:type="dcterms:W3CDTF">2015-11-23T11:16:30Z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